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3\compras\La Paz\GESTION 2024\3. COMPARACIÓN DE PROPUESTAS\CP 039 COMPRA REPUESTOS EQUIPOS MEDICOS\CP 039B\"/>
    </mc:Choice>
  </mc:AlternateContent>
  <xr:revisionPtr revIDLastSave="0" documentId="13_ncr:1_{8C2F5643-8B7D-4B27-9767-0C2843CE3D8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ISTA DETALLE" sheetId="3" r:id="rId1"/>
    <sheet name="EETT" sheetId="1" r:id="rId2"/>
    <sheet name="Hoja2" sheetId="2" r:id="rId3"/>
  </sheets>
  <definedNames>
    <definedName name="_xlnm._FilterDatabase" localSheetId="2" hidden="1">Hoja2!$B$2:$B$43</definedName>
    <definedName name="_xlnm._FilterDatabase" localSheetId="0" hidden="1">'LISTA DETALLE'!$B$2:$B$40</definedName>
    <definedName name="_xlnm.Print_Area" localSheetId="1">EETT!$A$1:$H$148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H38" i="3" s="1"/>
  <c r="F39" i="3"/>
  <c r="H39" i="3" s="1"/>
  <c r="F40" i="3"/>
  <c r="H40" i="3" s="1"/>
  <c r="D124" i="1"/>
  <c r="C124" i="1"/>
  <c r="B138" i="1"/>
  <c r="C138" i="1"/>
  <c r="D138" i="1"/>
  <c r="D131" i="1"/>
  <c r="D108" i="1"/>
  <c r="C108" i="1"/>
  <c r="D100" i="1"/>
  <c r="C100" i="1"/>
  <c r="D92" i="1"/>
  <c r="C92" i="1"/>
  <c r="C116" i="1"/>
  <c r="D84" i="1"/>
  <c r="C84" i="1"/>
  <c r="D76" i="1"/>
  <c r="C76" i="1"/>
  <c r="D68" i="1"/>
  <c r="C68" i="1"/>
  <c r="D60" i="1"/>
  <c r="C60" i="1"/>
  <c r="D53" i="1"/>
  <c r="C53" i="1"/>
  <c r="D44" i="1"/>
  <c r="C44" i="1"/>
  <c r="D33" i="1"/>
  <c r="C33" i="1"/>
  <c r="D24" i="1"/>
  <c r="C24" i="1"/>
  <c r="B24" i="1"/>
  <c r="D16" i="1"/>
  <c r="C16" i="1"/>
  <c r="C7" i="1"/>
  <c r="D7" i="1"/>
  <c r="B7" i="1"/>
  <c r="F36" i="3"/>
  <c r="H36" i="3" s="1"/>
  <c r="F37" i="3"/>
  <c r="H37" i="3" s="1"/>
  <c r="F4" i="3"/>
  <c r="H4" i="3" s="1"/>
  <c r="F5" i="3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H3" i="3"/>
  <c r="F17" i="2"/>
  <c r="M17" i="2"/>
  <c r="F26" i="2"/>
  <c r="M26" i="2"/>
  <c r="F4" i="2"/>
  <c r="F39" i="2"/>
  <c r="F40" i="2"/>
  <c r="F41" i="2"/>
  <c r="F42" i="2"/>
  <c r="F43" i="2"/>
  <c r="M39" i="2"/>
  <c r="M40" i="2"/>
  <c r="M41" i="2"/>
  <c r="M42" i="2"/>
  <c r="M4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8" i="2"/>
  <c r="M19" i="2"/>
  <c r="M20" i="2"/>
  <c r="M21" i="2"/>
  <c r="M22" i="2"/>
  <c r="M23" i="2"/>
  <c r="M24" i="2"/>
  <c r="M25" i="2"/>
  <c r="M27" i="2"/>
  <c r="M28" i="2"/>
  <c r="M29" i="2"/>
  <c r="M30" i="2"/>
  <c r="M31" i="2"/>
  <c r="M32" i="2"/>
  <c r="M33" i="2"/>
  <c r="M34" i="2"/>
  <c r="M35" i="2"/>
  <c r="M36" i="2"/>
  <c r="M37" i="2"/>
  <c r="M38" i="2"/>
  <c r="M3" i="2"/>
  <c r="F3" i="2"/>
  <c r="F5" i="2"/>
  <c r="F6" i="2"/>
  <c r="F7" i="2"/>
  <c r="F8" i="2"/>
  <c r="F9" i="2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B131" i="1" l="1"/>
  <c r="B124" i="1"/>
  <c r="B60" i="1"/>
  <c r="B16" i="1"/>
  <c r="B44" i="1"/>
  <c r="B68" i="1"/>
  <c r="B76" i="1"/>
  <c r="B84" i="1"/>
  <c r="B53" i="1"/>
  <c r="B33" i="1"/>
  <c r="H41" i="3"/>
  <c r="F44" i="2"/>
</calcChain>
</file>

<file path=xl/sharedStrings.xml><?xml version="1.0" encoding="utf-8"?>
<sst xmlns="http://schemas.openxmlformats.org/spreadsheetml/2006/main" count="431" uniqueCount="145">
  <si>
    <t>CAJA DE SALUD DE LA BANCA PRIVADA</t>
  </si>
  <si>
    <t>REGIONAL  LA PAZ</t>
  </si>
  <si>
    <t>N°</t>
  </si>
  <si>
    <t>CANTIDAD</t>
  </si>
  <si>
    <t>UNIDAD</t>
  </si>
  <si>
    <t>PRODUCTO</t>
  </si>
  <si>
    <t>TIEMPO DE ENTREGA</t>
  </si>
  <si>
    <t>BOMBILLA 10608</t>
  </si>
  <si>
    <t>ESPECIFICACIONES TECNICAS: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</si>
  <si>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expresamente las condiciones de su oferta con referencia a cada requerimiento)</t>
    </r>
  </si>
  <si>
    <t>PARA SER LLENADO POR LA C.S.B.P.</t>
  </si>
  <si>
    <t>CARACTERISTICAS SOLICITADAS</t>
  </si>
  <si>
    <t>CUMPLE</t>
  </si>
  <si>
    <t>NO CUMPLE</t>
  </si>
  <si>
    <t>IMAGEN REFERENCIAL</t>
  </si>
  <si>
    <t>COMPATIBLES PARA PANTOSCOPIO DE PARED RIESTER</t>
  </si>
  <si>
    <t>LAMPARA HALOGENA 3.5 V VOLTIOS</t>
  </si>
  <si>
    <t>BOMBILLA 03000</t>
  </si>
  <si>
    <t>MANGUERA HELICOIDAL</t>
  </si>
  <si>
    <t>PERAS DE INSUFLACION</t>
  </si>
  <si>
    <t>Marca a especificar por el proponente</t>
  </si>
  <si>
    <t>MEDIDOR CONTROLADOR DE TEMPERATURA PARA REFRIGERADORES</t>
  </si>
  <si>
    <t>PIEZAS</t>
  </si>
  <si>
    <t>SENSOR DE OXIMETRIA NEONATAL DESCARTABLE</t>
  </si>
  <si>
    <t>MANOMETRO 300 PSI DE BALON OXIGENO PORTATIL SISTEMA DIS, CONEXIÓN CGA</t>
  </si>
  <si>
    <t>Conexión de ingreso CGA-870</t>
  </si>
  <si>
    <t>Presion de trabajo 0-300 PSI o mejor</t>
  </si>
  <si>
    <t>CARGADORES DE CUELLO DE GANZO</t>
  </si>
  <si>
    <t xml:space="preserve">ACUMULADORES  6v 12Ah PARA MESA DE CIRUGIA </t>
  </si>
  <si>
    <t>Compatible con mesa de cirugia de la marca SCHMITZ</t>
  </si>
  <si>
    <t>voltaje nominal: 6 voltios</t>
  </si>
  <si>
    <t xml:space="preserve">Capacidad Nominal: (Ah): 12 </t>
  </si>
  <si>
    <t>Bateria recargable</t>
  </si>
  <si>
    <t>BATERIAS PARA OXIMETRO EDAN</t>
  </si>
  <si>
    <t>CABLE DE PODER PARA EQUIPOS MEDICOS</t>
  </si>
  <si>
    <t>LLANTAS TRASERAS PARA SILLAS DE RUEDA</t>
  </si>
  <si>
    <t>550mm (22”x1 3/8 ”)</t>
  </si>
  <si>
    <t xml:space="preserve">Material: aluminio o mejor </t>
  </si>
  <si>
    <t>REPOSA BRAZOS PARA SILLA DE RUEDAS</t>
  </si>
  <si>
    <t>RUEDAS DE 6 PLG PARA CAMA HOSPITALARIA</t>
  </si>
  <si>
    <t xml:space="preserve">Compatible con marcas W&amp;H </t>
  </si>
  <si>
    <t>Material: acero inoxidable</t>
  </si>
  <si>
    <t>ADAPTADORES BORDEN A MIDWEST</t>
  </si>
  <si>
    <t>TERMINALES BORDEN</t>
  </si>
  <si>
    <t>TERMINALES MINDWEST</t>
  </si>
  <si>
    <t>JERINGA TRIPLE</t>
  </si>
  <si>
    <t>PLACA NEUTRA</t>
  </si>
  <si>
    <t>PUNTAS MONOPOLARES REUTILIZABLE</t>
  </si>
  <si>
    <t>BRAZALETE PARA TENSIOMETRO 1 VIA</t>
  </si>
  <si>
    <t>BRAZALETE PARA TENSIOMETRO 2 VIA</t>
  </si>
  <si>
    <t>BRAZALETE PARA TENSIOMETRO 2 VIA SIN BLADER</t>
  </si>
  <si>
    <t>MANGOS RIFORMER</t>
  </si>
  <si>
    <t>II</t>
  </si>
  <si>
    <t>RECEPCION</t>
  </si>
  <si>
    <t>2.1</t>
  </si>
  <si>
    <t>Los materiales deberan ser entregados en Almacenes  de la C.S.B.P. Regional La Paz  POLICONSULTORIO CENTRAL (CALLE CAPITAN RAVELO ESQ. MONTEVIDEO)</t>
  </si>
  <si>
    <t>III</t>
  </si>
  <si>
    <t>PLAZO DE ENTREGA</t>
  </si>
  <si>
    <t>3.1</t>
  </si>
  <si>
    <t xml:space="preserve">BOMBILLA XL 3.5V </t>
  </si>
  <si>
    <t>freno incluido</t>
  </si>
  <si>
    <t>Compatible para cama hospitalaria</t>
  </si>
  <si>
    <t xml:space="preserve">espiga larga </t>
  </si>
  <si>
    <t>DESCRIPCION</t>
  </si>
  <si>
    <t>ITEM</t>
  </si>
  <si>
    <t>UNIDADES</t>
  </si>
  <si>
    <t>P. UNIT</t>
  </si>
  <si>
    <t>SUB TOTAL</t>
  </si>
  <si>
    <t>CAJA</t>
  </si>
  <si>
    <t>SENSOR DE OXIMETRIA ADULTO NONIN</t>
  </si>
  <si>
    <t xml:space="preserve">SENSOR DE OXIMETRIA ADULTO EDAN </t>
  </si>
  <si>
    <t>SENSOR DE OXIMETRIA PEDIATRICO EDAN</t>
  </si>
  <si>
    <t>SENSOR DE OXIMETRIA NEONATAL EDAN</t>
  </si>
  <si>
    <t>dgcom</t>
  </si>
  <si>
    <t>viocasmed</t>
  </si>
  <si>
    <t>vitalmed</t>
  </si>
  <si>
    <t>seemid</t>
  </si>
  <si>
    <t>mastremed</t>
  </si>
  <si>
    <t>total</t>
  </si>
  <si>
    <t>d</t>
  </si>
  <si>
    <t xml:space="preserve">RUEDAS DE 5 PLG PARA CAMA HOSPITALARIA </t>
  </si>
  <si>
    <t>hospimetal</t>
  </si>
  <si>
    <t>hillmed</t>
  </si>
  <si>
    <t>LAMPARA HALOGENO 12V/30W COMPATIBLE PARA TAKAGI 300XL</t>
  </si>
  <si>
    <t>LAMPARA HALOGENO 12V/20W  COMPATIBLE CON REICHERT AP-250</t>
  </si>
  <si>
    <t>MANGUERAS DE SUCCION DE SILLON ODONTOLOGICO</t>
  </si>
  <si>
    <t>ESPERA DE COTIZACION</t>
  </si>
  <si>
    <t>Columna1</t>
  </si>
  <si>
    <t xml:space="preserve">ROTADORES COMPLETO DE PIEZAS NSK </t>
  </si>
  <si>
    <t>ROTADORES COMPLETO DE PIEZAS ALEGRA</t>
  </si>
  <si>
    <t>METRO</t>
  </si>
  <si>
    <t>KIT DE REEMPLAZO PARA ENTRADA DE AGUA</t>
  </si>
  <si>
    <t>KIT</t>
  </si>
  <si>
    <t>MANGUERA PARA JERINGA TRIPLE</t>
  </si>
  <si>
    <t>MANGUERA PARA MIDWEST PIEZA DE MANO</t>
  </si>
  <si>
    <t>MANGUERA CORRUGADO PARA BOMBA DE ASPIRACION</t>
  </si>
  <si>
    <t>MANGUERA DE TRES VIAS PARA PIEZA DE MANO</t>
  </si>
  <si>
    <t>TERMINALES DE SUCCION CON LLAVE</t>
  </si>
  <si>
    <t>CONECTOR DE PIEZA DE ALTA RQ54</t>
  </si>
  <si>
    <t>POLICONSULTORIO</t>
  </si>
  <si>
    <t>CLINICA</t>
  </si>
  <si>
    <t>LISTA DETALLE TENTATIVO PARA SOLICITUD DE REPUESTOS REGIONAL LA PAZ - 2024</t>
  </si>
  <si>
    <t>CANTIDAD TOTAL</t>
  </si>
  <si>
    <t>BOMBILLA 10592</t>
  </si>
  <si>
    <t>PRESENTACION EN CAJA DE 6 UNIDADES</t>
  </si>
  <si>
    <t>A ROSCA</t>
  </si>
  <si>
    <t>COMPATIBLES PARA CABEZAL DE PANTOSCOPIO WELCH ALLYN</t>
  </si>
  <si>
    <t>PRESENTACION EN CAJA</t>
  </si>
  <si>
    <t>LAMPARA HALOGENO PARA REICHERT AP-250</t>
  </si>
  <si>
    <t>CONTROLADOR DE TEMPERATURA PARA REFRIGERADORES</t>
  </si>
  <si>
    <t>MANOMETRO BALON OXIGENO PORTATIL</t>
  </si>
  <si>
    <t xml:space="preserve">ACUMULADORES  PARA MESA DE CIRUGIA </t>
  </si>
  <si>
    <t>CABLE DE PODER DE GRADO MEDICO</t>
  </si>
  <si>
    <t>ROTADORES DE PIEZAS ALEGRA</t>
  </si>
  <si>
    <t>PLACA NEUTRA ERBE</t>
  </si>
  <si>
    <t>De doble reloj manometro</t>
  </si>
  <si>
    <t>union universal conico bronce de 1/2"</t>
  </si>
  <si>
    <t>niple 10 Macho bronce 1/2"</t>
  </si>
  <si>
    <t>niple hexagonal M/M de bronce de 1/2"</t>
  </si>
  <si>
    <t>codo H/M bronce de 1/2"</t>
  </si>
  <si>
    <t>codo H/M bronce de 1/4"</t>
  </si>
  <si>
    <t>compatible para STERIS</t>
  </si>
  <si>
    <t>comptaible para piezas de alta de los modelos te 98lq</t>
  </si>
  <si>
    <t xml:space="preserve">Para modelos TE-97 y TE 98 </t>
  </si>
  <si>
    <t>manguera de succion de eyector de saliva</t>
  </si>
  <si>
    <t>de goma siliconada o mejor</t>
  </si>
  <si>
    <t>flexible</t>
  </si>
  <si>
    <t>manguera de evacuacion de bombas de aspiracion</t>
  </si>
  <si>
    <t>mangueras para conexión de jeringas triple</t>
  </si>
  <si>
    <t>EMPAQUETADURA DE ALTA PARA CALDERÍN DE AUTOCLAVE MATACHANA</t>
  </si>
  <si>
    <t>KIT DE PERNOS DE ACERO INOXIDABLE COMPLETO</t>
  </si>
  <si>
    <t>ELECTROVÁLVULA DE VAPOR DIRECTA DE 3/8"</t>
  </si>
  <si>
    <t>El tiempo de entrega no podra superar los 15 dias calendario  a partir de la adjudicacion formal</t>
  </si>
  <si>
    <t>SENSOR DE OXIMETRIA T/MASIMO</t>
  </si>
  <si>
    <t>COMPATIBLE CON DESFIBRILADOR ZOLL SERIE M</t>
  </si>
  <si>
    <t>TECNOLOGIA MASIMO</t>
  </si>
  <si>
    <t>TIPO ADULTO</t>
  </si>
  <si>
    <t>COMPATIBLE PARA CALDERIN MATACHANA</t>
  </si>
  <si>
    <t>MATERIAL DE ACERO INOXIDABLE</t>
  </si>
  <si>
    <t>COMPATIBLE PARA AUTOCALVE MATACHANA</t>
  </si>
  <si>
    <t>MATERIAL RESISTENTE ALTA TEMPERATURA</t>
  </si>
  <si>
    <t>MEDIDA IN/OUT 3/8 "</t>
  </si>
  <si>
    <t xml:space="preserve">PARA USO DE VAPOR </t>
  </si>
  <si>
    <t>RESISTENTE ALTA TEMPERATURA</t>
  </si>
  <si>
    <t>FORMULARIO PROPUESTA TECNICA
[2DA CONVOCATORIA]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</si>
</sst>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Arial Black"/>
      <family val="2"/>
    </font>
    <font>
      <sz val="22"/>
      <color theme="1"/>
      <name val="Arial Rounded MT Bold"/>
      <family val="2"/>
    </font>
    <font>
      <u/>
      <sz val="20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5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</borders>
  <cellStyleXfs count="2">
    <xf numFmtId="0" fontId="0" fillId="0" borderId="0"/>
    <xf numFmtId="0" fontId="7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4" fontId="7" fillId="4" borderId="5" xfId="0" applyNumberFormat="1" applyFont="1" applyFill="1" applyBorder="1" applyAlignment="1" applyProtection="1">
      <alignment vertical="center" wrapText="1"/>
      <protection locked="0"/>
    </xf>
    <xf numFmtId="0" fontId="9" fillId="4" borderId="5" xfId="1" applyFont="1" applyFill="1" applyBorder="1" applyAlignment="1" applyProtection="1">
      <alignment horizontal="center" vertical="center"/>
      <protection locked="0" hidden="1"/>
    </xf>
    <xf numFmtId="0" fontId="8" fillId="4" borderId="5" xfId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 hidden="1"/>
    </xf>
    <xf numFmtId="0" fontId="8" fillId="4" borderId="11" xfId="1" applyFont="1" applyFill="1" applyBorder="1" applyAlignment="1" applyProtection="1">
      <alignment horizontal="center" vertical="center" wrapText="1"/>
      <protection locked="0"/>
    </xf>
    <xf numFmtId="0" fontId="8" fillId="4" borderId="12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8" fillId="2" borderId="14" xfId="1" applyFont="1" applyFill="1" applyBorder="1" applyAlignment="1">
      <alignment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9" fillId="4" borderId="18" xfId="1" applyFont="1" applyFill="1" applyBorder="1" applyAlignment="1" applyProtection="1">
      <alignment horizontal="center" vertical="center"/>
      <protection locked="0" hidden="1"/>
    </xf>
    <xf numFmtId="0" fontId="8" fillId="4" borderId="18" xfId="1" applyFont="1" applyFill="1" applyBorder="1" applyAlignment="1" applyProtection="1">
      <alignment horizontal="center" vertical="center" wrapText="1"/>
      <protection locked="0"/>
    </xf>
    <xf numFmtId="0" fontId="8" fillId="4" borderId="19" xfId="1" applyFont="1" applyFill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0" fontId="8" fillId="3" borderId="16" xfId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center" vertical="top" wrapText="1"/>
      <protection locked="0"/>
    </xf>
    <xf numFmtId="0" fontId="8" fillId="0" borderId="19" xfId="1" applyFont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0" fillId="0" borderId="33" xfId="0" applyBorder="1"/>
    <xf numFmtId="43" fontId="0" fillId="0" borderId="0" xfId="0" applyNumberFormat="1"/>
    <xf numFmtId="0" fontId="0" fillId="0" borderId="27" xfId="0" applyBorder="1"/>
    <xf numFmtId="0" fontId="0" fillId="0" borderId="2" xfId="0" applyBorder="1"/>
    <xf numFmtId="43" fontId="0" fillId="0" borderId="2" xfId="0" applyNumberFormat="1" applyBorder="1"/>
    <xf numFmtId="0" fontId="0" fillId="0" borderId="9" xfId="0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43" fontId="0" fillId="0" borderId="5" xfId="0" applyNumberFormat="1" applyBorder="1"/>
    <xf numFmtId="43" fontId="1" fillId="0" borderId="5" xfId="0" applyNumberFormat="1" applyFont="1" applyBorder="1"/>
    <xf numFmtId="0" fontId="0" fillId="0" borderId="25" xfId="0" applyBorder="1"/>
    <xf numFmtId="0" fontId="7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43" fontId="0" fillId="0" borderId="11" xfId="0" applyNumberFormat="1" applyBorder="1"/>
    <xf numFmtId="0" fontId="0" fillId="0" borderId="24" xfId="0" applyBorder="1"/>
    <xf numFmtId="0" fontId="7" fillId="5" borderId="5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0" fillId="5" borderId="5" xfId="0" applyFill="1" applyBorder="1"/>
    <xf numFmtId="0" fontId="7" fillId="5" borderId="11" xfId="0" applyFont="1" applyFill="1" applyBorder="1" applyAlignment="1" applyProtection="1">
      <alignment horizontal="center" vertical="center"/>
      <protection locked="0"/>
    </xf>
    <xf numFmtId="43" fontId="0" fillId="6" borderId="5" xfId="0" applyNumberFormat="1" applyFill="1" applyBorder="1"/>
    <xf numFmtId="43" fontId="1" fillId="6" borderId="5" xfId="0" applyNumberFormat="1" applyFont="1" applyFill="1" applyBorder="1"/>
    <xf numFmtId="43" fontId="17" fillId="6" borderId="5" xfId="0" applyNumberFormat="1" applyFont="1" applyFill="1" applyBorder="1"/>
    <xf numFmtId="0" fontId="1" fillId="0" borderId="5" xfId="0" applyFont="1" applyBorder="1"/>
    <xf numFmtId="43" fontId="1" fillId="0" borderId="11" xfId="0" applyNumberFormat="1" applyFont="1" applyBorder="1"/>
    <xf numFmtId="43" fontId="17" fillId="0" borderId="5" xfId="0" applyNumberFormat="1" applyFont="1" applyBorder="1"/>
    <xf numFmtId="0" fontId="17" fillId="0" borderId="27" xfId="0" applyFont="1" applyBorder="1"/>
    <xf numFmtId="0" fontId="17" fillId="0" borderId="2" xfId="0" applyFont="1" applyBorder="1"/>
    <xf numFmtId="0" fontId="17" fillId="0" borderId="5" xfId="0" applyFont="1" applyBorder="1"/>
    <xf numFmtId="43" fontId="17" fillId="0" borderId="2" xfId="0" applyNumberFormat="1" applyFont="1" applyBorder="1"/>
    <xf numFmtId="0" fontId="17" fillId="0" borderId="9" xfId="0" applyFont="1" applyBorder="1"/>
    <xf numFmtId="0" fontId="17" fillId="0" borderId="25" xfId="0" applyFont="1" applyBorder="1"/>
    <xf numFmtId="0" fontId="17" fillId="0" borderId="11" xfId="0" applyFont="1" applyBorder="1"/>
    <xf numFmtId="43" fontId="17" fillId="0" borderId="11" xfId="0" applyNumberFormat="1" applyFont="1" applyBorder="1"/>
    <xf numFmtId="0" fontId="17" fillId="0" borderId="33" xfId="0" applyFont="1" applyBorder="1"/>
    <xf numFmtId="0" fontId="17" fillId="7" borderId="5" xfId="0" applyFont="1" applyFill="1" applyBorder="1"/>
    <xf numFmtId="0" fontId="17" fillId="8" borderId="2" xfId="0" applyFont="1" applyFill="1" applyBorder="1"/>
    <xf numFmtId="0" fontId="17" fillId="8" borderId="5" xfId="0" applyFont="1" applyFill="1" applyBorder="1"/>
    <xf numFmtId="0" fontId="17" fillId="8" borderId="11" xfId="0" applyFont="1" applyFill="1" applyBorder="1"/>
    <xf numFmtId="0" fontId="9" fillId="4" borderId="2" xfId="1" applyFont="1" applyFill="1" applyBorder="1" applyAlignment="1" applyProtection="1">
      <alignment horizontal="center" vertical="center"/>
      <protection locked="0" hidden="1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0" fontId="8" fillId="4" borderId="3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>
      <alignment horizontal="left" vertical="center"/>
    </xf>
    <xf numFmtId="0" fontId="9" fillId="4" borderId="34" xfId="1" applyFont="1" applyFill="1" applyBorder="1" applyAlignment="1" applyProtection="1">
      <alignment horizontal="center" vertical="center"/>
      <protection locked="0" hidden="1"/>
    </xf>
    <xf numFmtId="0" fontId="8" fillId="4" borderId="34" xfId="1" applyFont="1" applyFill="1" applyBorder="1" applyAlignment="1" applyProtection="1">
      <alignment horizontal="center" vertical="center" wrapText="1"/>
      <protection locked="0"/>
    </xf>
    <xf numFmtId="0" fontId="8" fillId="4" borderId="35" xfId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/>
    <xf numFmtId="0" fontId="17" fillId="7" borderId="9" xfId="0" applyFont="1" applyFill="1" applyBorder="1"/>
    <xf numFmtId="0" fontId="18" fillId="9" borderId="36" xfId="0" applyFont="1" applyFill="1" applyBorder="1" applyAlignment="1">
      <alignment horizontal="right" vertical="center"/>
    </xf>
    <xf numFmtId="0" fontId="18" fillId="9" borderId="37" xfId="0" applyFont="1" applyFill="1" applyBorder="1" applyAlignment="1">
      <alignment horizontal="right" vertical="center"/>
    </xf>
    <xf numFmtId="4" fontId="18" fillId="9" borderId="37" xfId="0" applyNumberFormat="1" applyFont="1" applyFill="1" applyBorder="1" applyAlignment="1">
      <alignment horizontal="right" vertical="center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0" fillId="0" borderId="0" xfId="0" applyAlignment="1">
      <alignment horizontal="center"/>
    </xf>
    <xf numFmtId="4" fontId="7" fillId="0" borderId="20" xfId="0" applyNumberFormat="1" applyFont="1" applyBorder="1" applyAlignment="1" applyProtection="1">
      <alignment horizontal="left" vertical="center" wrapText="1"/>
      <protection locked="0"/>
    </xf>
    <xf numFmtId="4" fontId="7" fillId="0" borderId="21" xfId="0" applyNumberFormat="1" applyFont="1" applyBorder="1" applyAlignment="1" applyProtection="1">
      <alignment horizontal="left" vertical="center" wrapText="1"/>
      <protection locked="0"/>
    </xf>
    <xf numFmtId="4" fontId="7" fillId="0" borderId="22" xfId="0" applyNumberFormat="1" applyFont="1" applyBorder="1" applyAlignment="1" applyProtection="1">
      <alignment horizontal="left" vertical="center" wrapText="1"/>
      <protection locked="0"/>
    </xf>
    <xf numFmtId="4" fontId="7" fillId="0" borderId="8" xfId="0" applyNumberFormat="1" applyFont="1" applyBorder="1" applyAlignment="1" applyProtection="1">
      <alignment horizontal="left" vertical="center" wrapText="1"/>
      <protection locked="0"/>
    </xf>
    <xf numFmtId="4" fontId="7" fillId="0" borderId="17" xfId="0" applyNumberFormat="1" applyFont="1" applyBorder="1" applyAlignment="1" applyProtection="1">
      <alignment horizontal="left" vertical="center" wrapText="1"/>
      <protection locked="0"/>
    </xf>
    <xf numFmtId="4" fontId="7" fillId="0" borderId="9" xfId="0" applyNumberFormat="1" applyFont="1" applyBorder="1" applyAlignment="1" applyProtection="1">
      <alignment horizontal="left" vertical="center" wrapText="1"/>
      <protection locked="0"/>
    </xf>
    <xf numFmtId="4" fontId="7" fillId="4" borderId="18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5" xfId="0" applyNumberFormat="1" applyFont="1" applyFill="1" applyBorder="1" applyAlignment="1" applyProtection="1">
      <alignment horizontal="left" vertical="center" wrapText="1"/>
      <protection locked="0"/>
    </xf>
    <xf numFmtId="4" fontId="7" fillId="4" borderId="8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7" xfId="0" applyNumberFormat="1" applyFont="1" applyFill="1" applyBorder="1" applyAlignment="1" applyProtection="1">
      <alignment horizontal="left" vertical="center" wrapText="1"/>
      <protection locked="0"/>
    </xf>
    <xf numFmtId="4" fontId="7" fillId="4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locked="0" hidden="1"/>
    </xf>
    <xf numFmtId="0" fontId="9" fillId="3" borderId="5" xfId="1" applyFont="1" applyFill="1" applyBorder="1" applyAlignment="1" applyProtection="1">
      <alignment horizontal="center" vertical="center"/>
      <protection locked="0" hidden="1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4" fontId="7" fillId="4" borderId="5" xfId="0" applyNumberFormat="1" applyFont="1" applyFill="1" applyBorder="1" applyAlignment="1" applyProtection="1">
      <alignment horizontal="left" vertical="center" wrapText="1"/>
      <protection locked="0"/>
    </xf>
    <xf numFmtId="4" fontId="7" fillId="0" borderId="5" xfId="0" applyNumberFormat="1" applyFont="1" applyBorder="1" applyAlignment="1" applyProtection="1">
      <alignment horizontal="left" vertical="center" wrapText="1"/>
      <protection locked="0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8" fillId="2" borderId="17" xfId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7" xfId="0" applyNumberFormat="1" applyFont="1" applyFill="1" applyBorder="1" applyAlignment="1" applyProtection="1">
      <alignment horizontal="left" vertical="center" wrapText="1"/>
      <protection locked="0"/>
    </xf>
    <xf numFmtId="4" fontId="8" fillId="3" borderId="9" xfId="0" applyNumberFormat="1" applyFont="1" applyFill="1" applyBorder="1" applyAlignment="1" applyProtection="1">
      <alignment horizontal="left" vertical="center" wrapText="1"/>
      <protection locked="0"/>
    </xf>
    <xf numFmtId="4" fontId="7" fillId="4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4" borderId="21" xfId="0" applyNumberFormat="1" applyFont="1" applyFill="1" applyBorder="1" applyAlignment="1" applyProtection="1">
      <alignment horizontal="left" vertical="center" wrapText="1"/>
      <protection locked="0"/>
    </xf>
    <xf numFmtId="4" fontId="7" fillId="4" borderId="22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8" fillId="6" borderId="10" xfId="1" applyFont="1" applyFill="1" applyBorder="1" applyAlignment="1" applyProtection="1">
      <alignment horizontal="center" vertical="center" wrapText="1"/>
      <protection locked="0"/>
    </xf>
    <xf numFmtId="0" fontId="9" fillId="3" borderId="24" xfId="1" applyFont="1" applyFill="1" applyBorder="1" applyAlignment="1" applyProtection="1">
      <alignment horizontal="center" vertical="center" wrapText="1"/>
      <protection locked="0" hidden="1"/>
    </xf>
    <xf numFmtId="0" fontId="9" fillId="3" borderId="25" xfId="1" applyFont="1" applyFill="1" applyBorder="1" applyAlignment="1" applyProtection="1">
      <alignment horizontal="center" vertical="center" wrapText="1"/>
      <protection locked="0" hidden="1"/>
    </xf>
    <xf numFmtId="0" fontId="9" fillId="3" borderId="26" xfId="1" applyFont="1" applyFill="1" applyBorder="1" applyAlignment="1" applyProtection="1">
      <alignment horizontal="center" vertical="center" wrapText="1"/>
      <protection locked="0" hidden="1"/>
    </xf>
    <xf numFmtId="0" fontId="9" fillId="3" borderId="27" xfId="1" applyFont="1" applyFill="1" applyBorder="1" applyAlignment="1" applyProtection="1">
      <alignment horizontal="center" vertical="center" wrapText="1"/>
      <protection locked="0" hidden="1"/>
    </xf>
    <xf numFmtId="0" fontId="8" fillId="2" borderId="23" xfId="1" applyFont="1" applyFill="1" applyBorder="1" applyAlignment="1" applyProtection="1">
      <alignment horizontal="center" vertical="center" wrapText="1"/>
      <protection locked="0"/>
    </xf>
    <xf numFmtId="4" fontId="8" fillId="3" borderId="29" xfId="0" applyNumberFormat="1" applyFont="1" applyFill="1" applyBorder="1" applyAlignment="1" applyProtection="1">
      <alignment horizontal="left" vertical="center" wrapText="1"/>
      <protection locked="0"/>
    </xf>
    <xf numFmtId="4" fontId="8" fillId="3" borderId="30" xfId="0" applyNumberFormat="1" applyFont="1" applyFill="1" applyBorder="1" applyAlignment="1" applyProtection="1">
      <alignment horizontal="left" vertical="center" wrapText="1"/>
      <protection locked="0"/>
    </xf>
    <xf numFmtId="4" fontId="8" fillId="3" borderId="3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9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6" borderId="28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compra 008 ciclofosfamida" xfId="1" xr:uid="{00000000-0005-0000-0000-000001000000}"/>
  </cellStyles>
  <dxfs count="55"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9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3999755851924192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561975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795529-FCF8-42AE-B240-C258FCC75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0" y="2"/>
          <a:ext cx="1323975" cy="873124"/>
        </a:xfrm>
        <a:prstGeom prst="rect">
          <a:avLst/>
        </a:prstGeom>
      </xdr:spPr>
    </xdr:pic>
    <xdr:clientData/>
  </xdr:twoCellAnchor>
  <xdr:twoCellAnchor>
    <xdr:from>
      <xdr:col>3</xdr:col>
      <xdr:colOff>228599</xdr:colOff>
      <xdr:row>64</xdr:row>
      <xdr:rowOff>0</xdr:rowOff>
    </xdr:from>
    <xdr:to>
      <xdr:col>3</xdr:col>
      <xdr:colOff>2028824</xdr:colOff>
      <xdr:row>64</xdr:row>
      <xdr:rowOff>1</xdr:rowOff>
    </xdr:to>
    <xdr:pic>
      <xdr:nvPicPr>
        <xdr:cNvPr id="3" name="Imagen 2" descr="Pesas Patrón Clase M2 - Tech Industry SAC">
          <a:extLst>
            <a:ext uri="{FF2B5EF4-FFF2-40B4-BE49-F238E27FC236}">
              <a16:creationId xmlns:a16="http://schemas.microsoft.com/office/drawing/2014/main" id="{3E3DED5C-FD13-4D4A-BA3C-3B220EF6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66113025"/>
          <a:ext cx="1800225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717404</xdr:colOff>
      <xdr:row>55</xdr:row>
      <xdr:rowOff>100852</xdr:rowOff>
    </xdr:from>
    <xdr:to>
      <xdr:col>3</xdr:col>
      <xdr:colOff>1987750</xdr:colOff>
      <xdr:row>55</xdr:row>
      <xdr:rowOff>1052232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888C245-5259-4948-B16F-B2F3F1A1B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4257" y="61744411"/>
          <a:ext cx="1270346" cy="951380"/>
        </a:xfrm>
        <a:prstGeom prst="rect">
          <a:avLst/>
        </a:prstGeom>
      </xdr:spPr>
    </xdr:pic>
    <xdr:clientData/>
  </xdr:twoCellAnchor>
  <xdr:twoCellAnchor>
    <xdr:from>
      <xdr:col>3</xdr:col>
      <xdr:colOff>425473</xdr:colOff>
      <xdr:row>62</xdr:row>
      <xdr:rowOff>69415</xdr:rowOff>
    </xdr:from>
    <xdr:to>
      <xdr:col>3</xdr:col>
      <xdr:colOff>2098303</xdr:colOff>
      <xdr:row>62</xdr:row>
      <xdr:rowOff>1232087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6BCB534-4EF7-4AA1-BF30-10432550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12326" y="68167562"/>
          <a:ext cx="1672830" cy="1162672"/>
        </a:xfrm>
        <a:prstGeom prst="rect">
          <a:avLst/>
        </a:prstGeom>
      </xdr:spPr>
    </xdr:pic>
    <xdr:clientData/>
  </xdr:twoCellAnchor>
  <xdr:twoCellAnchor editAs="oneCell">
    <xdr:from>
      <xdr:col>3</xdr:col>
      <xdr:colOff>468955</xdr:colOff>
      <xdr:row>70</xdr:row>
      <xdr:rowOff>55169</xdr:rowOff>
    </xdr:from>
    <xdr:to>
      <xdr:col>3</xdr:col>
      <xdr:colOff>2302811</xdr:colOff>
      <xdr:row>70</xdr:row>
      <xdr:rowOff>1182781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C6A15AE-56F5-4EB4-8962-4E60CA04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3208930" y="70803371"/>
          <a:ext cx="1127612" cy="1833856"/>
        </a:xfrm>
        <a:prstGeom prst="rect">
          <a:avLst/>
        </a:prstGeom>
      </xdr:spPr>
    </xdr:pic>
    <xdr:clientData/>
  </xdr:twoCellAnchor>
  <xdr:twoCellAnchor>
    <xdr:from>
      <xdr:col>3</xdr:col>
      <xdr:colOff>720088</xdr:colOff>
      <xdr:row>78</xdr:row>
      <xdr:rowOff>22860</xdr:rowOff>
    </xdr:from>
    <xdr:to>
      <xdr:col>3</xdr:col>
      <xdr:colOff>1977389</xdr:colOff>
      <xdr:row>78</xdr:row>
      <xdr:rowOff>1216622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825B85C-AB6C-4876-916A-65CD980E1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9701" t="46069" r="26127" b="42161"/>
        <a:stretch/>
      </xdr:blipFill>
      <xdr:spPr>
        <a:xfrm flipV="1">
          <a:off x="3196588" y="27759660"/>
          <a:ext cx="1257301" cy="1193762"/>
        </a:xfrm>
        <a:prstGeom prst="rect">
          <a:avLst/>
        </a:prstGeom>
      </xdr:spPr>
    </xdr:pic>
    <xdr:clientData/>
  </xdr:twoCellAnchor>
  <xdr:twoCellAnchor>
    <xdr:from>
      <xdr:col>3</xdr:col>
      <xdr:colOff>350401</xdr:colOff>
      <xdr:row>18</xdr:row>
      <xdr:rowOff>127239</xdr:rowOff>
    </xdr:from>
    <xdr:to>
      <xdr:col>3</xdr:col>
      <xdr:colOff>2270055</xdr:colOff>
      <xdr:row>18</xdr:row>
      <xdr:rowOff>1102099</xdr:rowOff>
    </xdr:to>
    <xdr:pic>
      <xdr:nvPicPr>
        <xdr:cNvPr id="35" name="Imagen 34" descr="Welch Allyn Lámpara de repuesto de 3,5 V 03000-U - HerliMedical.com">
          <a:extLst>
            <a:ext uri="{FF2B5EF4-FFF2-40B4-BE49-F238E27FC236}">
              <a16:creationId xmlns:a16="http://schemas.microsoft.com/office/drawing/2014/main" id="{7B5F5BFA-BB81-4235-A3AD-CFBA94AEF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6" t="25211" r="8392" b="26211"/>
        <a:stretch/>
      </xdr:blipFill>
      <xdr:spPr bwMode="auto">
        <a:xfrm>
          <a:off x="2747526" y="6096239"/>
          <a:ext cx="1919654" cy="97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470094</xdr:colOff>
      <xdr:row>46</xdr:row>
      <xdr:rowOff>14267</xdr:rowOff>
    </xdr:from>
    <xdr:to>
      <xdr:col>3</xdr:col>
      <xdr:colOff>2265190</xdr:colOff>
      <xdr:row>46</xdr:row>
      <xdr:rowOff>1093535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BE60520A-C04C-4086-8191-795C84C8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6947" y="51606149"/>
          <a:ext cx="1795096" cy="1079268"/>
        </a:xfrm>
        <a:prstGeom prst="rect">
          <a:avLst/>
        </a:prstGeom>
      </xdr:spPr>
    </xdr:pic>
    <xdr:clientData/>
  </xdr:twoCellAnchor>
  <xdr:twoCellAnchor>
    <xdr:from>
      <xdr:col>3</xdr:col>
      <xdr:colOff>504265</xdr:colOff>
      <xdr:row>9</xdr:row>
      <xdr:rowOff>212912</xdr:rowOff>
    </xdr:from>
    <xdr:to>
      <xdr:col>3</xdr:col>
      <xdr:colOff>1848972</xdr:colOff>
      <xdr:row>9</xdr:row>
      <xdr:rowOff>1019735</xdr:rowOff>
    </xdr:to>
    <xdr:pic>
      <xdr:nvPicPr>
        <xdr:cNvPr id="39" name="Imagen 38" descr="Lámpara original 10592 Riester - SpecMedica">
          <a:extLst>
            <a:ext uri="{FF2B5EF4-FFF2-40B4-BE49-F238E27FC236}">
              <a16:creationId xmlns:a16="http://schemas.microsoft.com/office/drawing/2014/main" id="{378638DA-2DBB-5870-6800-3324B1D99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2" t="18975" r="32690" b="18538"/>
        <a:stretch/>
      </xdr:blipFill>
      <xdr:spPr bwMode="auto">
        <a:xfrm rot="16200000">
          <a:off x="3160060" y="3574676"/>
          <a:ext cx="806823" cy="1344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749898</xdr:colOff>
      <xdr:row>26</xdr:row>
      <xdr:rowOff>45719</xdr:rowOff>
    </xdr:from>
    <xdr:to>
      <xdr:col>3</xdr:col>
      <xdr:colOff>2019263</xdr:colOff>
      <xdr:row>26</xdr:row>
      <xdr:rowOff>815340</xdr:rowOff>
    </xdr:to>
    <xdr:pic>
      <xdr:nvPicPr>
        <xdr:cNvPr id="42" name="image22.png">
          <a:extLst>
            <a:ext uri="{FF2B5EF4-FFF2-40B4-BE49-F238E27FC236}">
              <a16:creationId xmlns:a16="http://schemas.microsoft.com/office/drawing/2014/main" id="{4BD12B38-FEF4-44FA-1024-F9CF163F7E96}"/>
            </a:ext>
          </a:extLst>
        </xdr:cNvPr>
        <xdr:cNvPicPr/>
      </xdr:nvPicPr>
      <xdr:blipFill rotWithShape="1">
        <a:blip xmlns:r="http://schemas.openxmlformats.org/officeDocument/2006/relationships" r:embed="rId10"/>
        <a:srcRect t="10877" b="13508"/>
        <a:stretch/>
      </xdr:blipFill>
      <xdr:spPr>
        <a:xfrm>
          <a:off x="3226398" y="8290559"/>
          <a:ext cx="1269365" cy="769621"/>
        </a:xfrm>
        <a:prstGeom prst="rect">
          <a:avLst/>
        </a:prstGeom>
        <a:ln/>
      </xdr:spPr>
    </xdr:pic>
    <xdr:clientData/>
  </xdr:twoCellAnchor>
  <xdr:twoCellAnchor>
    <xdr:from>
      <xdr:col>3</xdr:col>
      <xdr:colOff>246530</xdr:colOff>
      <xdr:row>35</xdr:row>
      <xdr:rowOff>134470</xdr:rowOff>
    </xdr:from>
    <xdr:to>
      <xdr:col>3</xdr:col>
      <xdr:colOff>2243978</xdr:colOff>
      <xdr:row>35</xdr:row>
      <xdr:rowOff>1200149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1C85A734-9A71-24DF-4C69-023194D2C37F}"/>
            </a:ext>
          </a:extLst>
        </xdr:cNvPr>
        <xdr:cNvGrpSpPr/>
      </xdr:nvGrpSpPr>
      <xdr:grpSpPr>
        <a:xfrm>
          <a:off x="2723030" y="11145370"/>
          <a:ext cx="1997448" cy="517039"/>
          <a:chOff x="2633383" y="47725852"/>
          <a:chExt cx="1997448" cy="1065679"/>
        </a:xfrm>
      </xdr:grpSpPr>
      <xdr:pic>
        <xdr:nvPicPr>
          <xdr:cNvPr id="43" name="Imagen 42" descr="OCHOA | Codo Niple Mnpt-H 1/2&quot; X 1/2&quot; 02-49-0891">
            <a:extLst>
              <a:ext uri="{FF2B5EF4-FFF2-40B4-BE49-F238E27FC236}">
                <a16:creationId xmlns:a16="http://schemas.microsoft.com/office/drawing/2014/main" id="{E03A696A-8584-6629-9177-99FAF9C58A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3383" y="47803186"/>
            <a:ext cx="731184" cy="7306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Imagen 43" descr="Refriabreu">
            <a:extLst>
              <a:ext uri="{FF2B5EF4-FFF2-40B4-BE49-F238E27FC236}">
                <a16:creationId xmlns:a16="http://schemas.microsoft.com/office/drawing/2014/main" id="{764F2353-EF77-D875-DB20-C5D8ED8B93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64315" y="47725852"/>
            <a:ext cx="1066516" cy="10656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336177</xdr:colOff>
      <xdr:row>86</xdr:row>
      <xdr:rowOff>45972</xdr:rowOff>
    </xdr:from>
    <xdr:to>
      <xdr:col>3</xdr:col>
      <xdr:colOff>2245659</xdr:colOff>
      <xdr:row>86</xdr:row>
      <xdr:rowOff>1078005</xdr:rowOff>
    </xdr:to>
    <xdr:pic>
      <xdr:nvPicPr>
        <xdr:cNvPr id="47" name="Imagen 46" descr="W H RQ-54 Roto Quick Coupling Instructions">
          <a:extLst>
            <a:ext uri="{FF2B5EF4-FFF2-40B4-BE49-F238E27FC236}">
              <a16:creationId xmlns:a16="http://schemas.microsoft.com/office/drawing/2014/main" id="{9C5B3C4E-0A67-6B7E-A34A-B8D2FA325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030" y="77904443"/>
          <a:ext cx="1909482" cy="1032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773205</xdr:colOff>
      <xdr:row>94</xdr:row>
      <xdr:rowOff>121703</xdr:rowOff>
    </xdr:from>
    <xdr:to>
      <xdr:col>3</xdr:col>
      <xdr:colOff>1791581</xdr:colOff>
      <xdr:row>94</xdr:row>
      <xdr:rowOff>1172694</xdr:rowOff>
    </xdr:to>
    <xdr:pic>
      <xdr:nvPicPr>
        <xdr:cNvPr id="49" name="Imagen 48" descr="Manguera de tubo dental, manguera de succión de eyector de saliva dental de  goma de silicona resistente al desgaste portátil flexible para hospital  dental para dentista : Amazon.com.mx: Salud y Cuidado Personal">
          <a:extLst>
            <a:ext uri="{FF2B5EF4-FFF2-40B4-BE49-F238E27FC236}">
              <a16:creationId xmlns:a16="http://schemas.microsoft.com/office/drawing/2014/main" id="{6DB88ABA-D629-EFC7-8561-8A895E7A1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60058" y="110746174"/>
          <a:ext cx="1018376" cy="1050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642321</xdr:colOff>
      <xdr:row>102</xdr:row>
      <xdr:rowOff>19526</xdr:rowOff>
    </xdr:from>
    <xdr:to>
      <xdr:col>3</xdr:col>
      <xdr:colOff>1923152</xdr:colOff>
      <xdr:row>102</xdr:row>
      <xdr:rowOff>986341</xdr:rowOff>
    </xdr:to>
    <xdr:pic>
      <xdr:nvPicPr>
        <xdr:cNvPr id="50" name="Imagen 49" descr="Dental 1 M/pieza Dental tubo de succión débil tubo de manguera accesorios  de silla dental : Amazon.com.mx: Salud y Cuidado Personal">
          <a:extLst>
            <a:ext uri="{FF2B5EF4-FFF2-40B4-BE49-F238E27FC236}">
              <a16:creationId xmlns:a16="http://schemas.microsoft.com/office/drawing/2014/main" id="{112B0B0E-6FEC-FFE6-A5C2-18A2E2E9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8821" y="37113686"/>
          <a:ext cx="1280831" cy="966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510540</xdr:colOff>
      <xdr:row>110</xdr:row>
      <xdr:rowOff>16858</xdr:rowOff>
    </xdr:from>
    <xdr:to>
      <xdr:col>3</xdr:col>
      <xdr:colOff>1981312</xdr:colOff>
      <xdr:row>110</xdr:row>
      <xdr:rowOff>1059181</xdr:rowOff>
    </xdr:to>
    <xdr:pic>
      <xdr:nvPicPr>
        <xdr:cNvPr id="51" name="Imagen 50" descr="Manguera aséptica tres vías – TF Dental">
          <a:extLst>
            <a:ext uri="{FF2B5EF4-FFF2-40B4-BE49-F238E27FC236}">
              <a16:creationId xmlns:a16="http://schemas.microsoft.com/office/drawing/2014/main" id="{15FCEFCE-EF65-615A-7A0F-92117E46B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112"/>
        <a:stretch/>
      </xdr:blipFill>
      <xdr:spPr bwMode="auto">
        <a:xfrm>
          <a:off x="2987040" y="37888258"/>
          <a:ext cx="1470772" cy="104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228599</xdr:colOff>
      <xdr:row>118</xdr:row>
      <xdr:rowOff>161784</xdr:rowOff>
    </xdr:from>
    <xdr:to>
      <xdr:col>4</xdr:col>
      <xdr:colOff>0</xdr:colOff>
      <xdr:row>119</xdr:row>
      <xdr:rowOff>0</xdr:rowOff>
    </xdr:to>
    <xdr:pic>
      <xdr:nvPicPr>
        <xdr:cNvPr id="13" name="Imagen 12" descr="Masimo - Sensores reutilizables LNCS">
          <a:extLst>
            <a:ext uri="{FF2B5EF4-FFF2-40B4-BE49-F238E27FC236}">
              <a16:creationId xmlns:a16="http://schemas.microsoft.com/office/drawing/2014/main" id="{90CE1072-E24F-2C92-FAB1-B79B97FE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724" y="37642659"/>
          <a:ext cx="2454276" cy="109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695922</xdr:colOff>
      <xdr:row>126</xdr:row>
      <xdr:rowOff>80474</xdr:rowOff>
    </xdr:from>
    <xdr:to>
      <xdr:col>3</xdr:col>
      <xdr:colOff>2096099</xdr:colOff>
      <xdr:row>126</xdr:row>
      <xdr:rowOff>1485900</xdr:rowOff>
    </xdr:to>
    <xdr:pic>
      <xdr:nvPicPr>
        <xdr:cNvPr id="20" name="Imagen 19" descr="Comercial Maquinet">
          <a:extLst>
            <a:ext uri="{FF2B5EF4-FFF2-40B4-BE49-F238E27FC236}">
              <a16:creationId xmlns:a16="http://schemas.microsoft.com/office/drawing/2014/main" id="{CAF0D290-5B0E-147F-E2FA-1733B9B4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22" y="44322194"/>
          <a:ext cx="1400177" cy="140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198927</xdr:colOff>
      <xdr:row>133</xdr:row>
      <xdr:rowOff>91441</xdr:rowOff>
    </xdr:from>
    <xdr:to>
      <xdr:col>3</xdr:col>
      <xdr:colOff>2580177</xdr:colOff>
      <xdr:row>133</xdr:row>
      <xdr:rowOff>838201</xdr:rowOff>
    </xdr:to>
    <xdr:pic>
      <xdr:nvPicPr>
        <xdr:cNvPr id="23" name="Imagen 22" descr="Pernos de acero inoxidable">
          <a:extLst>
            <a:ext uri="{FF2B5EF4-FFF2-40B4-BE49-F238E27FC236}">
              <a16:creationId xmlns:a16="http://schemas.microsoft.com/office/drawing/2014/main" id="{4468FCCF-E64E-A683-2D1E-04742495A0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75" b="18830"/>
        <a:stretch/>
      </xdr:blipFill>
      <xdr:spPr bwMode="auto">
        <a:xfrm>
          <a:off x="2675427" y="47487841"/>
          <a:ext cx="238125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373261</xdr:colOff>
      <xdr:row>140</xdr:row>
      <xdr:rowOff>76200</xdr:rowOff>
    </xdr:from>
    <xdr:to>
      <xdr:col>3</xdr:col>
      <xdr:colOff>2172793</xdr:colOff>
      <xdr:row>140</xdr:row>
      <xdr:rowOff>1333500</xdr:rowOff>
    </xdr:to>
    <xdr:pic>
      <xdr:nvPicPr>
        <xdr:cNvPr id="31" name="Imagen 30" descr="Electrovalvula de Vapor, Agua, Aire y Aceite de 1&quot;, US/2L-BLW - Tekne  Bolivia">
          <a:extLst>
            <a:ext uri="{FF2B5EF4-FFF2-40B4-BE49-F238E27FC236}">
              <a16:creationId xmlns:a16="http://schemas.microsoft.com/office/drawing/2014/main" id="{6EB95E12-ECD1-1DE6-A03F-E7C079EA7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26"/>
        <a:stretch/>
      </xdr:blipFill>
      <xdr:spPr bwMode="auto">
        <a:xfrm>
          <a:off x="2849761" y="54307740"/>
          <a:ext cx="179953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H41" totalsRowCount="1" headerRowDxfId="54" dataDxfId="52" totalsRowDxfId="50" headerRowBorderDxfId="53" tableBorderDxfId="51" totalsRowBorderDxfId="49">
  <autoFilter ref="A2:H40" xr:uid="{00000000-0009-0000-0100-000002000000}"/>
  <tableColumns count="8">
    <tableColumn id="1" xr3:uid="{00000000-0010-0000-0000-000001000000}" name="ITEM" dataDxfId="48" totalsRowDxfId="47"/>
    <tableColumn id="2" xr3:uid="{00000000-0010-0000-0000-000002000000}" name="DESCRIPCION" dataDxfId="46" totalsRowDxfId="45"/>
    <tableColumn id="3" xr3:uid="{00000000-0010-0000-0000-000003000000}" name="UNIDADES" dataDxfId="44" totalsRowDxfId="43"/>
    <tableColumn id="4" xr3:uid="{00000000-0010-0000-0000-000004000000}" name="POLICONSULTORIO" dataDxfId="42" totalsRowDxfId="41"/>
    <tableColumn id="16" xr3:uid="{00000000-0010-0000-0000-000010000000}" name="CLINICA" dataDxfId="40" totalsRowDxfId="39"/>
    <tableColumn id="15" xr3:uid="{00000000-0010-0000-0000-00000F000000}" name="CANTIDAD TOTAL" dataDxfId="38" totalsRowDxfId="37">
      <calculatedColumnFormula>Tabla13[[#This Row],[POLICONSULTORIO]]+Tabla13[[#This Row],[CLINICA]]</calculatedColumnFormula>
    </tableColumn>
    <tableColumn id="5" xr3:uid="{00000000-0010-0000-0000-000005000000}" name="P. UNIT" dataDxfId="36" totalsRowDxfId="35"/>
    <tableColumn id="6" xr3:uid="{00000000-0010-0000-0000-000006000000}" name="SUB TOTAL" totalsRowFunction="custom" dataDxfId="34" totalsRowDxfId="33">
      <calculatedColumnFormula>Tabla13[[#This Row],[P. UNIT]]*Tabla13[[#This Row],[CANTIDAD TOTAL]]</calculatedColumnFormula>
      <totalsRowFormula>SUM(Tabla13[SUB TOTAL])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2:N44" totalsRowCount="1" headerRowDxfId="32" dataDxfId="30" headerRowBorderDxfId="31" tableBorderDxfId="29" totalsRowBorderDxfId="28">
  <autoFilter ref="A2:N43" xr:uid="{00000000-0009-0000-0100-000001000000}">
    <filterColumn colId="3">
      <customFilters>
        <customFilter operator="notEqual" val=" "/>
      </customFilters>
    </filterColumn>
  </autoFilter>
  <tableColumns count="14">
    <tableColumn id="1" xr3:uid="{00000000-0010-0000-0100-000001000000}" name="ITEM" dataDxfId="27" totalsRowDxfId="26"/>
    <tableColumn id="2" xr3:uid="{00000000-0010-0000-0100-000002000000}" name="DESCRIPCION" dataDxfId="25" totalsRowDxfId="24"/>
    <tableColumn id="3" xr3:uid="{00000000-0010-0000-0100-000003000000}" name="UNIDADES" dataDxfId="23" totalsRowDxfId="22"/>
    <tableColumn id="4" xr3:uid="{00000000-0010-0000-0100-000004000000}" name="CANTIDAD" dataDxfId="21" totalsRowDxfId="20"/>
    <tableColumn id="5" xr3:uid="{00000000-0010-0000-0100-000005000000}" name="P. UNIT" dataDxfId="19" totalsRowDxfId="18"/>
    <tableColumn id="6" xr3:uid="{00000000-0010-0000-0100-000006000000}" name="SUB TOTAL" totalsRowFunction="custom" dataDxfId="17" totalsRowDxfId="16">
      <calculatedColumnFormula>Tabla1[[#This Row],[CANTIDAD]]*Tabla1[[#This Row],[P. UNIT]]</calculatedColumnFormula>
      <totalsRowFormula>SUM(Tabla1[SUB TOTAL])</totalsRowFormula>
    </tableColumn>
    <tableColumn id="7" xr3:uid="{00000000-0010-0000-0100-000007000000}" name="seemid" dataDxfId="15" totalsRowDxfId="14"/>
    <tableColumn id="8" xr3:uid="{00000000-0010-0000-0100-000008000000}" name="dgcom" dataDxfId="13" totalsRowDxfId="12"/>
    <tableColumn id="9" xr3:uid="{00000000-0010-0000-0100-000009000000}" name="vitalmed" dataDxfId="11" totalsRowDxfId="10"/>
    <tableColumn id="10" xr3:uid="{00000000-0010-0000-0100-00000A000000}" name="viocasmed" dataDxfId="9" totalsRowDxfId="8"/>
    <tableColumn id="11" xr3:uid="{00000000-0010-0000-0100-00000B000000}" name="mastremed" dataDxfId="7" totalsRowDxfId="6"/>
    <tableColumn id="12" xr3:uid="{00000000-0010-0000-0100-00000C000000}" name="d" dataDxfId="5" totalsRowDxfId="4"/>
    <tableColumn id="13" xr3:uid="{00000000-0010-0000-0100-00000D000000}" name="total" dataDxfId="3" totalsRowDxfId="2">
      <calculatedColumnFormula>SUM(G3:L3)</calculatedColumnFormula>
    </tableColumn>
    <tableColumn id="14" xr3:uid="{00000000-0010-0000-0100-00000E000000}" name="Columna1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view="pageBreakPreview" topLeftCell="A22" zoomScale="115" zoomScaleNormal="100" zoomScaleSheetLayoutView="115" workbookViewId="0">
      <selection activeCell="G38" sqref="G38"/>
    </sheetView>
  </sheetViews>
  <sheetFormatPr baseColWidth="10" defaultRowHeight="14.4" x14ac:dyDescent="0.3"/>
  <cols>
    <col min="1" max="1" width="7.5546875" customWidth="1"/>
    <col min="2" max="2" width="68.44140625" customWidth="1"/>
    <col min="3" max="3" width="12.44140625" customWidth="1"/>
    <col min="4" max="4" width="20.33203125" customWidth="1"/>
    <col min="5" max="6" width="12.44140625" customWidth="1"/>
    <col min="7" max="7" width="11.44140625" style="31"/>
    <col min="8" max="8" width="12.6640625" style="31" customWidth="1"/>
  </cols>
  <sheetData>
    <row r="1" spans="1:8" x14ac:dyDescent="0.3">
      <c r="A1" s="85" t="s">
        <v>101</v>
      </c>
      <c r="B1" s="85"/>
      <c r="C1" s="85"/>
      <c r="D1" s="85"/>
      <c r="E1" s="85"/>
      <c r="F1" s="85"/>
      <c r="G1" s="85"/>
      <c r="H1" s="85"/>
    </row>
    <row r="2" spans="1:8" x14ac:dyDescent="0.3">
      <c r="A2" s="57" t="s">
        <v>64</v>
      </c>
      <c r="B2" s="58" t="s">
        <v>63</v>
      </c>
      <c r="C2" s="58" t="s">
        <v>65</v>
      </c>
      <c r="D2" s="66" t="s">
        <v>99</v>
      </c>
      <c r="E2" s="67" t="s">
        <v>100</v>
      </c>
      <c r="F2" s="58" t="s">
        <v>102</v>
      </c>
      <c r="G2" s="60" t="s">
        <v>66</v>
      </c>
      <c r="H2" s="60" t="s">
        <v>67</v>
      </c>
    </row>
    <row r="3" spans="1:8" x14ac:dyDescent="0.3">
      <c r="A3" s="61">
        <v>1</v>
      </c>
      <c r="B3" s="36" t="s">
        <v>103</v>
      </c>
      <c r="C3" s="59" t="s">
        <v>68</v>
      </c>
      <c r="D3" s="66">
        <v>1</v>
      </c>
      <c r="E3" s="68">
        <v>1</v>
      </c>
      <c r="F3" s="59">
        <v>2</v>
      </c>
      <c r="G3" s="39">
        <v>1839</v>
      </c>
      <c r="H3" s="56">
        <f>Tabla13[[#This Row],[P. UNIT]]*Tabla13[[#This Row],[CANTIDAD TOTAL]]</f>
        <v>3678</v>
      </c>
    </row>
    <row r="4" spans="1:8" x14ac:dyDescent="0.3">
      <c r="A4" s="61">
        <v>2</v>
      </c>
      <c r="B4" s="36" t="s">
        <v>17</v>
      </c>
      <c r="C4" s="59" t="s">
        <v>22</v>
      </c>
      <c r="D4" s="66">
        <v>4</v>
      </c>
      <c r="E4" s="68"/>
      <c r="F4" s="59">
        <f>Tabla13[[#This Row],[POLICONSULTORIO]]+Tabla13[[#This Row],[CLINICA]]</f>
        <v>4</v>
      </c>
      <c r="G4" s="56">
        <v>680</v>
      </c>
      <c r="H4" s="56">
        <f>Tabla13[[#This Row],[P. UNIT]]*Tabla13[[#This Row],[CANTIDAD TOTAL]]</f>
        <v>2720</v>
      </c>
    </row>
    <row r="5" spans="1:8" x14ac:dyDescent="0.3">
      <c r="A5" s="61">
        <v>3</v>
      </c>
      <c r="B5" s="36" t="s">
        <v>108</v>
      </c>
      <c r="C5" s="59" t="s">
        <v>22</v>
      </c>
      <c r="D5" s="66">
        <v>4</v>
      </c>
      <c r="E5" s="68"/>
      <c r="F5" s="59">
        <f>Tabla13[[#This Row],[POLICONSULTORIO]]+Tabla13[[#This Row],[CLINICA]]</f>
        <v>4</v>
      </c>
      <c r="G5" s="56">
        <v>582</v>
      </c>
      <c r="H5" s="56">
        <f>Tabla13[[#This Row],[P. UNIT]]*Tabla13[[#This Row],[CANTIDAD TOTAL]]</f>
        <v>2328</v>
      </c>
    </row>
    <row r="6" spans="1:8" x14ac:dyDescent="0.3">
      <c r="A6" s="61">
        <v>4</v>
      </c>
      <c r="B6" s="36" t="s">
        <v>18</v>
      </c>
      <c r="C6" s="59" t="s">
        <v>22</v>
      </c>
      <c r="D6" s="66">
        <v>7</v>
      </c>
      <c r="E6" s="68">
        <v>5</v>
      </c>
      <c r="F6" s="59">
        <f>Tabla13[[#This Row],[POLICONSULTORIO]]+Tabla13[[#This Row],[CLINICA]]</f>
        <v>12</v>
      </c>
      <c r="G6" s="56">
        <v>100</v>
      </c>
      <c r="H6" s="56">
        <f>Tabla13[[#This Row],[P. UNIT]]*Tabla13[[#This Row],[CANTIDAD TOTAL]]</f>
        <v>1200</v>
      </c>
    </row>
    <row r="7" spans="1:8" x14ac:dyDescent="0.3">
      <c r="A7" s="61">
        <v>5</v>
      </c>
      <c r="B7" s="36" t="s">
        <v>19</v>
      </c>
      <c r="C7" s="59" t="s">
        <v>22</v>
      </c>
      <c r="D7" s="66">
        <v>8</v>
      </c>
      <c r="E7" s="68">
        <v>8</v>
      </c>
      <c r="F7" s="59">
        <f>Tabla13[[#This Row],[POLICONSULTORIO]]+Tabla13[[#This Row],[CLINICA]]</f>
        <v>16</v>
      </c>
      <c r="G7" s="56">
        <v>60</v>
      </c>
      <c r="H7" s="56">
        <f>Tabla13[[#This Row],[P. UNIT]]*Tabla13[[#This Row],[CANTIDAD TOTAL]]</f>
        <v>960</v>
      </c>
    </row>
    <row r="8" spans="1:8" x14ac:dyDescent="0.3">
      <c r="A8" s="61">
        <v>6</v>
      </c>
      <c r="B8" s="36" t="s">
        <v>109</v>
      </c>
      <c r="C8" s="59" t="s">
        <v>22</v>
      </c>
      <c r="D8" s="66">
        <v>3</v>
      </c>
      <c r="E8" s="68">
        <v>3</v>
      </c>
      <c r="F8" s="59">
        <f>Tabla13[[#This Row],[POLICONSULTORIO]]+Tabla13[[#This Row],[CLINICA]]</f>
        <v>6</v>
      </c>
      <c r="G8" s="56">
        <v>500</v>
      </c>
      <c r="H8" s="56">
        <f>Tabla13[[#This Row],[P. UNIT]]*Tabla13[[#This Row],[CANTIDAD TOTAL]]</f>
        <v>3000</v>
      </c>
    </row>
    <row r="9" spans="1:8" x14ac:dyDescent="0.3">
      <c r="A9" s="61">
        <v>7</v>
      </c>
      <c r="B9" s="36" t="s">
        <v>69</v>
      </c>
      <c r="C9" s="59" t="s">
        <v>22</v>
      </c>
      <c r="D9" s="66"/>
      <c r="E9" s="68">
        <v>5</v>
      </c>
      <c r="F9" s="59">
        <f>Tabla13[[#This Row],[POLICONSULTORIO]]+Tabla13[[#This Row],[CLINICA]]</f>
        <v>5</v>
      </c>
      <c r="G9" s="56">
        <v>1200</v>
      </c>
      <c r="H9" s="56">
        <f>Tabla13[[#This Row],[P. UNIT]]*Tabla13[[#This Row],[CANTIDAD TOTAL]]</f>
        <v>6000</v>
      </c>
    </row>
    <row r="10" spans="1:8" x14ac:dyDescent="0.3">
      <c r="A10" s="61">
        <v>8</v>
      </c>
      <c r="B10" s="36" t="s">
        <v>70</v>
      </c>
      <c r="C10" s="59" t="s">
        <v>22</v>
      </c>
      <c r="D10" s="66">
        <v>4</v>
      </c>
      <c r="E10" s="68">
        <v>3</v>
      </c>
      <c r="F10" s="59">
        <f>Tabla13[[#This Row],[POLICONSULTORIO]]+Tabla13[[#This Row],[CLINICA]]</f>
        <v>7</v>
      </c>
      <c r="G10" s="56">
        <v>950</v>
      </c>
      <c r="H10" s="56">
        <f>Tabla13[[#This Row],[P. UNIT]]*Tabla13[[#This Row],[CANTIDAD TOTAL]]</f>
        <v>6650</v>
      </c>
    </row>
    <row r="11" spans="1:8" x14ac:dyDescent="0.3">
      <c r="A11" s="61">
        <v>9</v>
      </c>
      <c r="B11" s="36" t="s">
        <v>71</v>
      </c>
      <c r="C11" s="59" t="s">
        <v>22</v>
      </c>
      <c r="D11" s="66">
        <v>2</v>
      </c>
      <c r="E11" s="68">
        <v>3</v>
      </c>
      <c r="F11" s="59">
        <f>Tabla13[[#This Row],[POLICONSULTORIO]]+Tabla13[[#This Row],[CLINICA]]</f>
        <v>5</v>
      </c>
      <c r="G11" s="56">
        <v>950</v>
      </c>
      <c r="H11" s="56">
        <f>Tabla13[[#This Row],[P. UNIT]]*Tabla13[[#This Row],[CANTIDAD TOTAL]]</f>
        <v>4750</v>
      </c>
    </row>
    <row r="12" spans="1:8" x14ac:dyDescent="0.3">
      <c r="A12" s="61">
        <v>10</v>
      </c>
      <c r="B12" s="36" t="s">
        <v>72</v>
      </c>
      <c r="C12" s="59" t="s">
        <v>22</v>
      </c>
      <c r="D12" s="66">
        <v>2</v>
      </c>
      <c r="E12" s="68">
        <v>2</v>
      </c>
      <c r="F12" s="59">
        <f>Tabla13[[#This Row],[POLICONSULTORIO]]+Tabla13[[#This Row],[CLINICA]]</f>
        <v>4</v>
      </c>
      <c r="G12" s="56">
        <v>950</v>
      </c>
      <c r="H12" s="56">
        <f>Tabla13[[#This Row],[P. UNIT]]*Tabla13[[#This Row],[CANTIDAD TOTAL]]</f>
        <v>3800</v>
      </c>
    </row>
    <row r="13" spans="1:8" x14ac:dyDescent="0.3">
      <c r="A13" s="61">
        <v>11</v>
      </c>
      <c r="B13" s="36" t="s">
        <v>23</v>
      </c>
      <c r="C13" s="59" t="s">
        <v>22</v>
      </c>
      <c r="D13" s="66"/>
      <c r="E13" s="68">
        <v>30</v>
      </c>
      <c r="F13" s="59">
        <f>Tabla13[[#This Row],[POLICONSULTORIO]]+Tabla13[[#This Row],[CLINICA]]</f>
        <v>30</v>
      </c>
      <c r="G13" s="56">
        <v>150</v>
      </c>
      <c r="H13" s="56">
        <f>Tabla13[[#This Row],[P. UNIT]]*Tabla13[[#This Row],[CANTIDAD TOTAL]]</f>
        <v>4500</v>
      </c>
    </row>
    <row r="14" spans="1:8" x14ac:dyDescent="0.3">
      <c r="A14" s="61">
        <v>12</v>
      </c>
      <c r="B14" s="36" t="s">
        <v>110</v>
      </c>
      <c r="C14" s="59" t="s">
        <v>22</v>
      </c>
      <c r="D14" s="66">
        <v>3</v>
      </c>
      <c r="E14" s="68">
        <v>2</v>
      </c>
      <c r="F14" s="59">
        <f>Tabla13[[#This Row],[POLICONSULTORIO]]+Tabla13[[#This Row],[CLINICA]]</f>
        <v>5</v>
      </c>
      <c r="G14" s="56">
        <v>950</v>
      </c>
      <c r="H14" s="56">
        <f>Tabla13[[#This Row],[P. UNIT]]*Tabla13[[#This Row],[CANTIDAD TOTAL]]</f>
        <v>4750</v>
      </c>
    </row>
    <row r="15" spans="1:8" x14ac:dyDescent="0.3">
      <c r="A15" s="61">
        <v>13</v>
      </c>
      <c r="B15" s="36" t="s">
        <v>27</v>
      </c>
      <c r="C15" s="59" t="s">
        <v>22</v>
      </c>
      <c r="D15" s="66">
        <v>2</v>
      </c>
      <c r="E15" s="68">
        <v>2</v>
      </c>
      <c r="F15" s="59">
        <f>Tabla13[[#This Row],[POLICONSULTORIO]]+Tabla13[[#This Row],[CLINICA]]</f>
        <v>4</v>
      </c>
      <c r="G15" s="56">
        <v>350</v>
      </c>
      <c r="H15" s="56">
        <f>Tabla13[[#This Row],[P. UNIT]]*Tabla13[[#This Row],[CANTIDAD TOTAL]]</f>
        <v>1400</v>
      </c>
    </row>
    <row r="16" spans="1:8" x14ac:dyDescent="0.3">
      <c r="A16" s="61">
        <v>14</v>
      </c>
      <c r="B16" s="36" t="s">
        <v>91</v>
      </c>
      <c r="C16" s="59" t="s">
        <v>92</v>
      </c>
      <c r="D16" s="66">
        <v>1</v>
      </c>
      <c r="E16" s="68"/>
      <c r="F16" s="59">
        <f>Tabla13[[#This Row],[POLICONSULTORIO]]+Tabla13[[#This Row],[CLINICA]]</f>
        <v>1</v>
      </c>
      <c r="G16" s="56">
        <v>300</v>
      </c>
      <c r="H16" s="56">
        <f>Tabla13[[#This Row],[P. UNIT]]*Tabla13[[#This Row],[CANTIDAD TOTAL]]</f>
        <v>300</v>
      </c>
    </row>
    <row r="17" spans="1:8" x14ac:dyDescent="0.3">
      <c r="A17" s="61">
        <v>15</v>
      </c>
      <c r="B17" s="36" t="s">
        <v>111</v>
      </c>
      <c r="C17" s="59" t="s">
        <v>22</v>
      </c>
      <c r="D17" s="66"/>
      <c r="E17" s="68">
        <v>4</v>
      </c>
      <c r="F17" s="59">
        <f>Tabla13[[#This Row],[POLICONSULTORIO]]+Tabla13[[#This Row],[CLINICA]]</f>
        <v>4</v>
      </c>
      <c r="G17" s="56">
        <v>550</v>
      </c>
      <c r="H17" s="56">
        <f>Tabla13[[#This Row],[P. UNIT]]*Tabla13[[#This Row],[CANTIDAD TOTAL]]</f>
        <v>2200</v>
      </c>
    </row>
    <row r="18" spans="1:8" x14ac:dyDescent="0.3">
      <c r="A18" s="61">
        <v>16</v>
      </c>
      <c r="B18" s="36" t="s">
        <v>33</v>
      </c>
      <c r="C18" s="59" t="s">
        <v>22</v>
      </c>
      <c r="D18" s="66">
        <v>4</v>
      </c>
      <c r="E18" s="68">
        <v>2</v>
      </c>
      <c r="F18" s="59">
        <f>Tabla13[[#This Row],[POLICONSULTORIO]]+Tabla13[[#This Row],[CLINICA]]</f>
        <v>6</v>
      </c>
      <c r="G18" s="56">
        <v>490</v>
      </c>
      <c r="H18" s="56">
        <f>Tabla13[[#This Row],[P. UNIT]]*Tabla13[[#This Row],[CANTIDAD TOTAL]]</f>
        <v>2940</v>
      </c>
    </row>
    <row r="19" spans="1:8" x14ac:dyDescent="0.3">
      <c r="A19" s="61">
        <v>17</v>
      </c>
      <c r="B19" s="36" t="s">
        <v>112</v>
      </c>
      <c r="C19" s="59" t="s">
        <v>22</v>
      </c>
      <c r="D19" s="66">
        <v>4</v>
      </c>
      <c r="E19" s="68">
        <v>6</v>
      </c>
      <c r="F19" s="59">
        <f>Tabla13[[#This Row],[POLICONSULTORIO]]+Tabla13[[#This Row],[CLINICA]]</f>
        <v>10</v>
      </c>
      <c r="G19" s="56">
        <v>150</v>
      </c>
      <c r="H19" s="56">
        <f>Tabla13[[#This Row],[P. UNIT]]*Tabla13[[#This Row],[CANTIDAD TOTAL]]</f>
        <v>1500</v>
      </c>
    </row>
    <row r="20" spans="1:8" x14ac:dyDescent="0.3">
      <c r="A20" s="61">
        <v>18</v>
      </c>
      <c r="B20" s="36" t="s">
        <v>35</v>
      </c>
      <c r="C20" s="59" t="s">
        <v>22</v>
      </c>
      <c r="D20" s="66">
        <v>4</v>
      </c>
      <c r="E20" s="68">
        <v>4</v>
      </c>
      <c r="F20" s="59">
        <f>Tabla13[[#This Row],[POLICONSULTORIO]]+Tabla13[[#This Row],[CLINICA]]</f>
        <v>8</v>
      </c>
      <c r="G20" s="56">
        <v>490</v>
      </c>
      <c r="H20" s="56">
        <f>Tabla13[[#This Row],[P. UNIT]]*Tabla13[[#This Row],[CANTIDAD TOTAL]]</f>
        <v>3920</v>
      </c>
    </row>
    <row r="21" spans="1:8" x14ac:dyDescent="0.3">
      <c r="A21" s="61">
        <v>19</v>
      </c>
      <c r="B21" s="36" t="s">
        <v>38</v>
      </c>
      <c r="C21" s="59" t="s">
        <v>22</v>
      </c>
      <c r="D21" s="66">
        <v>4</v>
      </c>
      <c r="E21" s="68">
        <v>6</v>
      </c>
      <c r="F21" s="59">
        <f>Tabla13[[#This Row],[POLICONSULTORIO]]+Tabla13[[#This Row],[CLINICA]]</f>
        <v>10</v>
      </c>
      <c r="G21" s="56">
        <v>150</v>
      </c>
      <c r="H21" s="56">
        <f>Tabla13[[#This Row],[P. UNIT]]*Tabla13[[#This Row],[CANTIDAD TOTAL]]</f>
        <v>1500</v>
      </c>
    </row>
    <row r="22" spans="1:8" x14ac:dyDescent="0.3">
      <c r="A22" s="61">
        <v>20</v>
      </c>
      <c r="B22" s="36" t="s">
        <v>80</v>
      </c>
      <c r="C22" s="59" t="s">
        <v>22</v>
      </c>
      <c r="D22" s="66"/>
      <c r="E22" s="68">
        <v>4</v>
      </c>
      <c r="F22" s="59">
        <f>Tabla13[[#This Row],[POLICONSULTORIO]]+Tabla13[[#This Row],[CLINICA]]</f>
        <v>4</v>
      </c>
      <c r="G22" s="56">
        <v>950</v>
      </c>
      <c r="H22" s="56">
        <f>Tabla13[[#This Row],[P. UNIT]]*Tabla13[[#This Row],[CANTIDAD TOTAL]]</f>
        <v>3800</v>
      </c>
    </row>
    <row r="23" spans="1:8" x14ac:dyDescent="0.3">
      <c r="A23" s="61">
        <v>21</v>
      </c>
      <c r="B23" s="36" t="s">
        <v>39</v>
      </c>
      <c r="C23" s="59" t="s">
        <v>22</v>
      </c>
      <c r="D23" s="66"/>
      <c r="E23" s="68">
        <v>4</v>
      </c>
      <c r="F23" s="59">
        <f>Tabla13[[#This Row],[POLICONSULTORIO]]+Tabla13[[#This Row],[CLINICA]]</f>
        <v>4</v>
      </c>
      <c r="G23" s="56">
        <v>1195</v>
      </c>
      <c r="H23" s="56">
        <f>Tabla13[[#This Row],[P. UNIT]]*Tabla13[[#This Row],[CANTIDAD TOTAL]]</f>
        <v>4780</v>
      </c>
    </row>
    <row r="24" spans="1:8" x14ac:dyDescent="0.3">
      <c r="A24" s="61">
        <v>22</v>
      </c>
      <c r="B24" s="36" t="s">
        <v>113</v>
      </c>
      <c r="C24" s="59" t="s">
        <v>22</v>
      </c>
      <c r="D24" s="66">
        <v>3</v>
      </c>
      <c r="E24" s="68"/>
      <c r="F24" s="59">
        <f>Tabla13[[#This Row],[POLICONSULTORIO]]+Tabla13[[#This Row],[CLINICA]]</f>
        <v>3</v>
      </c>
      <c r="G24" s="39">
        <v>1050</v>
      </c>
      <c r="H24" s="56">
        <f>Tabla13[[#This Row],[P. UNIT]]*Tabla13[[#This Row],[CANTIDAD TOTAL]]</f>
        <v>3150</v>
      </c>
    </row>
    <row r="25" spans="1:8" x14ac:dyDescent="0.3">
      <c r="A25" s="61">
        <v>23</v>
      </c>
      <c r="B25" s="36" t="s">
        <v>98</v>
      </c>
      <c r="C25" s="59" t="s">
        <v>22</v>
      </c>
      <c r="D25" s="66">
        <v>1</v>
      </c>
      <c r="E25" s="68"/>
      <c r="F25" s="59">
        <f>Tabla13[[#This Row],[POLICONSULTORIO]]+Tabla13[[#This Row],[CLINICA]]</f>
        <v>1</v>
      </c>
      <c r="G25" s="39">
        <v>1630</v>
      </c>
      <c r="H25" s="56">
        <f>Tabla13[[#This Row],[P. UNIT]]*Tabla13[[#This Row],[CANTIDAD TOTAL]]</f>
        <v>1630</v>
      </c>
    </row>
    <row r="26" spans="1:8" x14ac:dyDescent="0.3">
      <c r="A26" s="61">
        <v>24</v>
      </c>
      <c r="B26" s="36" t="s">
        <v>43</v>
      </c>
      <c r="C26" s="59" t="s">
        <v>22</v>
      </c>
      <c r="D26" s="66">
        <v>2</v>
      </c>
      <c r="E26" s="68"/>
      <c r="F26" s="59">
        <f>Tabla13[[#This Row],[POLICONSULTORIO]]+Tabla13[[#This Row],[CLINICA]]</f>
        <v>2</v>
      </c>
      <c r="G26" s="56">
        <v>500</v>
      </c>
      <c r="H26" s="56">
        <f>Tabla13[[#This Row],[P. UNIT]]*Tabla13[[#This Row],[CANTIDAD TOTAL]]</f>
        <v>1000</v>
      </c>
    </row>
    <row r="27" spans="1:8" x14ac:dyDescent="0.3">
      <c r="A27" s="61">
        <v>25</v>
      </c>
      <c r="B27" s="36" t="s">
        <v>44</v>
      </c>
      <c r="C27" s="59" t="s">
        <v>22</v>
      </c>
      <c r="D27" s="66">
        <v>2</v>
      </c>
      <c r="E27" s="68"/>
      <c r="F27" s="59">
        <f>Tabla13[[#This Row],[POLICONSULTORIO]]+Tabla13[[#This Row],[CLINICA]]</f>
        <v>2</v>
      </c>
      <c r="G27" s="56">
        <v>500</v>
      </c>
      <c r="H27" s="56">
        <f>Tabla13[[#This Row],[P. UNIT]]*Tabla13[[#This Row],[CANTIDAD TOTAL]]</f>
        <v>1000</v>
      </c>
    </row>
    <row r="28" spans="1:8" x14ac:dyDescent="0.3">
      <c r="A28" s="61">
        <v>26</v>
      </c>
      <c r="B28" s="36" t="s">
        <v>97</v>
      </c>
      <c r="C28" s="59" t="s">
        <v>22</v>
      </c>
      <c r="D28" s="66">
        <v>4</v>
      </c>
      <c r="E28" s="68"/>
      <c r="F28" s="59">
        <f>Tabla13[[#This Row],[POLICONSULTORIO]]+Tabla13[[#This Row],[CLINICA]]</f>
        <v>4</v>
      </c>
      <c r="G28" s="56">
        <v>350</v>
      </c>
      <c r="H28" s="56">
        <f>Tabla13[[#This Row],[P. UNIT]]*Tabla13[[#This Row],[CANTIDAD TOTAL]]</f>
        <v>1400</v>
      </c>
    </row>
    <row r="29" spans="1:8" x14ac:dyDescent="0.3">
      <c r="A29" s="61">
        <v>27</v>
      </c>
      <c r="B29" s="36" t="s">
        <v>45</v>
      </c>
      <c r="C29" s="59" t="s">
        <v>22</v>
      </c>
      <c r="D29" s="66">
        <v>3</v>
      </c>
      <c r="E29" s="68"/>
      <c r="F29" s="59">
        <f>Tabla13[[#This Row],[POLICONSULTORIO]]+Tabla13[[#This Row],[CLINICA]]</f>
        <v>3</v>
      </c>
      <c r="G29" s="56">
        <v>1100</v>
      </c>
      <c r="H29" s="56">
        <f>Tabla13[[#This Row],[P. UNIT]]*Tabla13[[#This Row],[CANTIDAD TOTAL]]</f>
        <v>3300</v>
      </c>
    </row>
    <row r="30" spans="1:8" x14ac:dyDescent="0.3">
      <c r="A30" s="61">
        <v>28</v>
      </c>
      <c r="B30" s="36" t="s">
        <v>114</v>
      </c>
      <c r="C30" s="59" t="s">
        <v>22</v>
      </c>
      <c r="D30" s="66">
        <v>2</v>
      </c>
      <c r="E30" s="68"/>
      <c r="F30" s="59">
        <f>Tabla13[[#This Row],[POLICONSULTORIO]]+Tabla13[[#This Row],[CLINICA]]</f>
        <v>2</v>
      </c>
      <c r="G30" s="56">
        <v>2000</v>
      </c>
      <c r="H30" s="56">
        <f>Tabla13[[#This Row],[P. UNIT]]*Tabla13[[#This Row],[CANTIDAD TOTAL]]</f>
        <v>4000</v>
      </c>
    </row>
    <row r="31" spans="1:8" x14ac:dyDescent="0.3">
      <c r="A31" s="61">
        <v>29</v>
      </c>
      <c r="B31" s="36" t="s">
        <v>47</v>
      </c>
      <c r="C31" s="59" t="s">
        <v>22</v>
      </c>
      <c r="D31" s="66">
        <v>2</v>
      </c>
      <c r="E31" s="68"/>
      <c r="F31" s="59">
        <f>Tabla13[[#This Row],[POLICONSULTORIO]]+Tabla13[[#This Row],[CLINICA]]</f>
        <v>2</v>
      </c>
      <c r="G31" s="56">
        <v>700</v>
      </c>
      <c r="H31" s="56">
        <f>Tabla13[[#This Row],[P. UNIT]]*Tabla13[[#This Row],[CANTIDAD TOTAL]]</f>
        <v>1400</v>
      </c>
    </row>
    <row r="32" spans="1:8" x14ac:dyDescent="0.3">
      <c r="A32" s="61">
        <v>30</v>
      </c>
      <c r="B32" s="36" t="s">
        <v>48</v>
      </c>
      <c r="C32" s="59" t="s">
        <v>22</v>
      </c>
      <c r="D32" s="66">
        <v>10</v>
      </c>
      <c r="E32" s="68">
        <v>5</v>
      </c>
      <c r="F32" s="59">
        <f>Tabla13[[#This Row],[POLICONSULTORIO]]+Tabla13[[#This Row],[CLINICA]]</f>
        <v>15</v>
      </c>
      <c r="G32" s="56">
        <v>220</v>
      </c>
      <c r="H32" s="56">
        <f>Tabla13[[#This Row],[P. UNIT]]*Tabla13[[#This Row],[CANTIDAD TOTAL]]</f>
        <v>3300</v>
      </c>
    </row>
    <row r="33" spans="1:8" x14ac:dyDescent="0.3">
      <c r="A33" s="61">
        <v>31</v>
      </c>
      <c r="B33" s="36" t="s">
        <v>49</v>
      </c>
      <c r="C33" s="59" t="s">
        <v>22</v>
      </c>
      <c r="D33" s="66">
        <v>20</v>
      </c>
      <c r="E33" s="68">
        <v>10</v>
      </c>
      <c r="F33" s="59">
        <f>Tabla13[[#This Row],[POLICONSULTORIO]]+Tabla13[[#This Row],[CLINICA]]</f>
        <v>30</v>
      </c>
      <c r="G33" s="56">
        <v>220</v>
      </c>
      <c r="H33" s="56">
        <f>Tabla13[[#This Row],[P. UNIT]]*Tabla13[[#This Row],[CANTIDAD TOTAL]]</f>
        <v>6600</v>
      </c>
    </row>
    <row r="34" spans="1:8" x14ac:dyDescent="0.3">
      <c r="A34" s="61">
        <v>32</v>
      </c>
      <c r="B34" s="41" t="s">
        <v>51</v>
      </c>
      <c r="C34" s="63" t="s">
        <v>22</v>
      </c>
      <c r="D34" s="66">
        <v>2</v>
      </c>
      <c r="E34" s="69"/>
      <c r="F34" s="59">
        <f>Tabla13[[#This Row],[POLICONSULTORIO]]+Tabla13[[#This Row],[CLINICA]]</f>
        <v>2</v>
      </c>
      <c r="G34" s="55">
        <v>1975</v>
      </c>
      <c r="H34" s="64">
        <f>Tabla13[[#This Row],[P. UNIT]]*Tabla13[[#This Row],[CANTIDAD TOTAL]]</f>
        <v>3950</v>
      </c>
    </row>
    <row r="35" spans="1:8" x14ac:dyDescent="0.3">
      <c r="A35" s="61">
        <v>33</v>
      </c>
      <c r="B35" s="36" t="s">
        <v>85</v>
      </c>
      <c r="C35" s="59" t="s">
        <v>90</v>
      </c>
      <c r="D35" s="66">
        <v>12</v>
      </c>
      <c r="E35" s="68"/>
      <c r="F35" s="59">
        <f>Tabla13[[#This Row],[POLICONSULTORIO]]+Tabla13[[#This Row],[CLINICA]]</f>
        <v>12</v>
      </c>
      <c r="G35" s="56">
        <v>70</v>
      </c>
      <c r="H35" s="56">
        <f>Tabla13[[#This Row],[P. UNIT]]*Tabla13[[#This Row],[CANTIDAD TOTAL]]</f>
        <v>840</v>
      </c>
    </row>
    <row r="36" spans="1:8" x14ac:dyDescent="0.3">
      <c r="A36" s="61">
        <v>34</v>
      </c>
      <c r="B36" s="41" t="s">
        <v>95</v>
      </c>
      <c r="C36" s="59" t="s">
        <v>90</v>
      </c>
      <c r="D36" s="66">
        <v>10</v>
      </c>
      <c r="E36" s="68"/>
      <c r="F36" s="59">
        <f>Tabla13[[#This Row],[POLICONSULTORIO]]+Tabla13[[#This Row],[CLINICA]]</f>
        <v>10</v>
      </c>
      <c r="G36" s="56">
        <v>90</v>
      </c>
      <c r="H36" s="56">
        <f>Tabla13[[#This Row],[P. UNIT]]*Tabla13[[#This Row],[CANTIDAD TOTAL]]</f>
        <v>900</v>
      </c>
    </row>
    <row r="37" spans="1:8" ht="15" thickBot="1" x14ac:dyDescent="0.35">
      <c r="A37" s="61">
        <v>35</v>
      </c>
      <c r="B37" s="36" t="s">
        <v>96</v>
      </c>
      <c r="C37" s="59" t="s">
        <v>90</v>
      </c>
      <c r="D37" s="66">
        <v>10</v>
      </c>
      <c r="E37" s="68"/>
      <c r="F37" s="59">
        <f>Tabla13[[#This Row],[POLICONSULTORIO]]+Tabla13[[#This Row],[CLINICA]]</f>
        <v>10</v>
      </c>
      <c r="G37" s="56">
        <v>85</v>
      </c>
      <c r="H37" s="56">
        <f>Tabla13[[#This Row],[P. UNIT]]*Tabla13[[#This Row],[CANTIDAD TOTAL]]</f>
        <v>850</v>
      </c>
    </row>
    <row r="38" spans="1:8" ht="15" thickBot="1" x14ac:dyDescent="0.35">
      <c r="A38" s="61">
        <v>36</v>
      </c>
      <c r="B38" s="77" t="s">
        <v>129</v>
      </c>
      <c r="C38" s="61" t="s">
        <v>22</v>
      </c>
      <c r="D38" s="66"/>
      <c r="E38" s="68">
        <v>2</v>
      </c>
      <c r="F38" s="59">
        <f>Tabla13[[#This Row],[POLICONSULTORIO]]+Tabla13[[#This Row],[CLINICA]]</f>
        <v>2</v>
      </c>
      <c r="G38" s="80">
        <v>580</v>
      </c>
      <c r="H38" s="56">
        <f>Tabla13[[#This Row],[P. UNIT]]*Tabla13[[#This Row],[CANTIDAD TOTAL]]</f>
        <v>1160</v>
      </c>
    </row>
    <row r="39" spans="1:8" ht="15" thickBot="1" x14ac:dyDescent="0.35">
      <c r="A39" s="61">
        <v>37</v>
      </c>
      <c r="B39" s="77" t="s">
        <v>130</v>
      </c>
      <c r="C39" s="61" t="s">
        <v>22</v>
      </c>
      <c r="D39" s="66"/>
      <c r="E39" s="68">
        <v>5</v>
      </c>
      <c r="F39" s="59">
        <f>Tabla13[[#This Row],[POLICONSULTORIO]]+Tabla13[[#This Row],[CLINICA]]</f>
        <v>5</v>
      </c>
      <c r="G39" s="81">
        <v>20</v>
      </c>
      <c r="H39" s="56">
        <f>Tabla13[[#This Row],[P. UNIT]]*Tabla13[[#This Row],[CANTIDAD TOTAL]]</f>
        <v>100</v>
      </c>
    </row>
    <row r="40" spans="1:8" ht="15" thickBot="1" x14ac:dyDescent="0.35">
      <c r="A40" s="61">
        <v>38</v>
      </c>
      <c r="B40" s="36" t="s">
        <v>131</v>
      </c>
      <c r="C40" s="78" t="s">
        <v>22</v>
      </c>
      <c r="D40" s="79"/>
      <c r="E40" s="68">
        <v>4</v>
      </c>
      <c r="F40" s="59">
        <f>Tabla13[[#This Row],[POLICONSULTORIO]]+Tabla13[[#This Row],[CLINICA]]</f>
        <v>4</v>
      </c>
      <c r="G40" s="82">
        <v>2875</v>
      </c>
      <c r="H40" s="56">
        <f>Tabla13[[#This Row],[P. UNIT]]*Tabla13[[#This Row],[CANTIDAD TOTAL]]</f>
        <v>11500</v>
      </c>
    </row>
    <row r="41" spans="1:8" x14ac:dyDescent="0.3">
      <c r="A41" s="62"/>
      <c r="B41" s="65"/>
      <c r="C41" s="63"/>
      <c r="D41" s="66"/>
      <c r="E41" s="69"/>
      <c r="F41" s="63"/>
      <c r="G41" s="64"/>
      <c r="H41" s="64">
        <f>SUM(Tabla13[SUB TOTAL])</f>
        <v>112756</v>
      </c>
    </row>
  </sheetData>
  <mergeCells count="1">
    <mergeCell ref="A1:H1"/>
  </mergeCells>
  <pageMargins left="0.7" right="0.7" top="0.75" bottom="0.75" header="0.3" footer="0.3"/>
  <pageSetup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0"/>
  <sheetViews>
    <sheetView tabSelected="1" view="pageBreakPreview" zoomScaleNormal="100" zoomScaleSheetLayoutView="100" workbookViewId="0">
      <selection activeCell="N6" sqref="N6"/>
    </sheetView>
  </sheetViews>
  <sheetFormatPr baseColWidth="10" defaultRowHeight="14.4" x14ac:dyDescent="0.3"/>
  <cols>
    <col min="2" max="2" width="13" customWidth="1"/>
    <col min="4" max="4" width="40.109375" customWidth="1"/>
    <col min="5" max="6" width="11.44140625" style="29"/>
    <col min="8" max="8" width="16.44140625" customWidth="1"/>
  </cols>
  <sheetData>
    <row r="1" spans="1:8" ht="30" x14ac:dyDescent="0.7">
      <c r="A1" s="97" t="s">
        <v>0</v>
      </c>
      <c r="B1" s="97"/>
      <c r="C1" s="97"/>
      <c r="D1" s="97"/>
      <c r="E1" s="97"/>
      <c r="F1" s="97"/>
      <c r="G1" s="97"/>
      <c r="H1" s="97"/>
    </row>
    <row r="2" spans="1:8" ht="27.6" x14ac:dyDescent="0.45">
      <c r="A2" s="98" t="s">
        <v>1</v>
      </c>
      <c r="B2" s="98"/>
      <c r="C2" s="98"/>
      <c r="D2" s="98"/>
      <c r="E2" s="98"/>
      <c r="F2" s="98"/>
      <c r="G2" s="98"/>
      <c r="H2" s="98"/>
    </row>
    <row r="3" spans="1:8" ht="9.75" customHeight="1" x14ac:dyDescent="0.45">
      <c r="A3" s="1"/>
      <c r="B3" s="1"/>
      <c r="C3" s="1"/>
      <c r="D3" s="1"/>
      <c r="E3" s="1"/>
      <c r="F3" s="1"/>
      <c r="G3" s="1"/>
      <c r="H3" s="1"/>
    </row>
    <row r="4" spans="1:8" ht="57" customHeight="1" x14ac:dyDescent="0.45">
      <c r="A4" s="99" t="s">
        <v>144</v>
      </c>
      <c r="B4" s="99"/>
      <c r="C4" s="99"/>
      <c r="D4" s="99"/>
      <c r="E4" s="99"/>
      <c r="F4" s="99"/>
      <c r="G4" s="99"/>
      <c r="H4" s="99"/>
    </row>
    <row r="5" spans="1:8" ht="15" customHeight="1" thickBot="1" x14ac:dyDescent="0.35">
      <c r="A5" s="2"/>
      <c r="B5" s="2"/>
      <c r="C5" s="2"/>
      <c r="D5" s="2"/>
      <c r="E5" s="3"/>
      <c r="F5" s="3"/>
      <c r="G5" s="2"/>
      <c r="H5" s="2"/>
    </row>
    <row r="6" spans="1:8" ht="27" customHeight="1" x14ac:dyDescent="0.3">
      <c r="A6" s="20" t="s">
        <v>2</v>
      </c>
      <c r="B6" s="18" t="s">
        <v>3</v>
      </c>
      <c r="C6" s="19" t="s">
        <v>4</v>
      </c>
      <c r="D6" s="19" t="s">
        <v>5</v>
      </c>
      <c r="E6" s="100" t="s">
        <v>6</v>
      </c>
      <c r="F6" s="100"/>
      <c r="G6" s="100"/>
      <c r="H6" s="101"/>
    </row>
    <row r="7" spans="1:8" x14ac:dyDescent="0.3">
      <c r="A7" s="102">
        <v>1</v>
      </c>
      <c r="B7" s="7">
        <f>VLOOKUP(A7,Tabla13[#All],6,FALSE)</f>
        <v>2</v>
      </c>
      <c r="C7" s="7" t="str">
        <f>VLOOKUP(A7,Tabla13[#All],3,FALSE)</f>
        <v>CAJA</v>
      </c>
      <c r="D7" s="7" t="str">
        <f>VLOOKUP(A7,Tabla13[#All],2,FALSE)</f>
        <v>BOMBILLA 10592</v>
      </c>
      <c r="E7" s="104"/>
      <c r="F7" s="104"/>
      <c r="G7" s="104"/>
      <c r="H7" s="105"/>
    </row>
    <row r="8" spans="1:8" ht="29.4" customHeight="1" x14ac:dyDescent="0.3">
      <c r="A8" s="103"/>
      <c r="B8" s="106" t="s">
        <v>8</v>
      </c>
      <c r="C8" s="106"/>
      <c r="D8" s="106"/>
      <c r="E8" s="107" t="s">
        <v>9</v>
      </c>
      <c r="F8" s="108"/>
      <c r="G8" s="106" t="s">
        <v>10</v>
      </c>
      <c r="H8" s="109"/>
    </row>
    <row r="9" spans="1:8" ht="15" customHeight="1" x14ac:dyDescent="0.3">
      <c r="A9" s="103"/>
      <c r="B9" s="110" t="s">
        <v>11</v>
      </c>
      <c r="C9" s="110"/>
      <c r="D9" s="110"/>
      <c r="E9" s="108"/>
      <c r="F9" s="108"/>
      <c r="G9" s="8" t="s">
        <v>12</v>
      </c>
      <c r="H9" s="9" t="s">
        <v>13</v>
      </c>
    </row>
    <row r="10" spans="1:8" ht="53.4" customHeight="1" x14ac:dyDescent="0.3">
      <c r="A10" s="103"/>
      <c r="B10" s="111" t="s">
        <v>14</v>
      </c>
      <c r="C10" s="112"/>
      <c r="E10" s="11"/>
      <c r="F10" s="11"/>
      <c r="G10" s="12"/>
      <c r="H10" s="13"/>
    </row>
    <row r="11" spans="1:8" ht="15" customHeight="1" x14ac:dyDescent="0.3">
      <c r="A11" s="103"/>
      <c r="B11" s="113" t="s">
        <v>59</v>
      </c>
      <c r="C11" s="113"/>
      <c r="D11" s="113"/>
      <c r="E11" s="11"/>
      <c r="F11" s="11"/>
      <c r="G11" s="12"/>
      <c r="H11" s="13"/>
    </row>
    <row r="12" spans="1:8" ht="15" customHeight="1" x14ac:dyDescent="0.3">
      <c r="A12" s="103"/>
      <c r="B12" s="113" t="s">
        <v>104</v>
      </c>
      <c r="C12" s="113"/>
      <c r="D12" s="113"/>
      <c r="E12" s="11"/>
      <c r="F12" s="11"/>
      <c r="G12" s="12"/>
      <c r="H12" s="13"/>
    </row>
    <row r="13" spans="1:8" ht="15" customHeight="1" x14ac:dyDescent="0.3">
      <c r="A13" s="103"/>
      <c r="B13" s="114" t="s">
        <v>15</v>
      </c>
      <c r="C13" s="114"/>
      <c r="D13" s="114"/>
      <c r="E13" s="11"/>
      <c r="F13" s="11"/>
      <c r="G13" s="12"/>
      <c r="H13" s="13"/>
    </row>
    <row r="14" spans="1:8" ht="15" customHeight="1" thickBot="1" x14ac:dyDescent="0.35">
      <c r="A14" s="83"/>
      <c r="B14" s="86" t="s">
        <v>105</v>
      </c>
      <c r="C14" s="87"/>
      <c r="D14" s="88"/>
      <c r="E14" s="74"/>
      <c r="F14" s="74"/>
      <c r="G14" s="75"/>
      <c r="H14" s="76"/>
    </row>
    <row r="15" spans="1:8" ht="27" customHeight="1" x14ac:dyDescent="0.3">
      <c r="A15" s="4" t="s">
        <v>2</v>
      </c>
      <c r="B15" s="73" t="s">
        <v>3</v>
      </c>
      <c r="C15" s="73" t="s">
        <v>4</v>
      </c>
      <c r="D15" s="73" t="s">
        <v>5</v>
      </c>
      <c r="E15" s="115" t="s">
        <v>6</v>
      </c>
      <c r="F15" s="115"/>
      <c r="G15" s="115"/>
      <c r="H15" s="116"/>
    </row>
    <row r="16" spans="1:8" x14ac:dyDescent="0.3">
      <c r="A16" s="102">
        <v>2</v>
      </c>
      <c r="B16" s="7">
        <f>VLOOKUP(A16,Tabla13[#All],6,FALSE)</f>
        <v>4</v>
      </c>
      <c r="C16" s="7" t="str">
        <f>VLOOKUP(A16,Tabla13[#All],3,FALSE)</f>
        <v>PIEZAS</v>
      </c>
      <c r="D16" s="7" t="str">
        <f>VLOOKUP(A16,Tabla13[#All],2,FALSE)</f>
        <v>BOMBILLA 03000</v>
      </c>
      <c r="E16" s="104"/>
      <c r="F16" s="104"/>
      <c r="G16" s="104"/>
      <c r="H16" s="105"/>
    </row>
    <row r="17" spans="1:8" ht="29.4" customHeight="1" x14ac:dyDescent="0.3">
      <c r="A17" s="103"/>
      <c r="B17" s="106" t="s">
        <v>8</v>
      </c>
      <c r="C17" s="106"/>
      <c r="D17" s="106"/>
      <c r="E17" s="107" t="s">
        <v>9</v>
      </c>
      <c r="F17" s="108"/>
      <c r="G17" s="106" t="s">
        <v>10</v>
      </c>
      <c r="H17" s="109"/>
    </row>
    <row r="18" spans="1:8" ht="15" customHeight="1" x14ac:dyDescent="0.3">
      <c r="A18" s="103"/>
      <c r="B18" s="110" t="s">
        <v>11</v>
      </c>
      <c r="C18" s="110"/>
      <c r="D18" s="110"/>
      <c r="E18" s="108"/>
      <c r="F18" s="108"/>
      <c r="G18" s="8" t="s">
        <v>12</v>
      </c>
      <c r="H18" s="9" t="s">
        <v>13</v>
      </c>
    </row>
    <row r="19" spans="1:8" ht="87.6" customHeight="1" x14ac:dyDescent="0.3">
      <c r="A19" s="103"/>
      <c r="B19" s="117" t="s">
        <v>14</v>
      </c>
      <c r="C19" s="118"/>
      <c r="E19" s="11"/>
      <c r="F19" s="11"/>
      <c r="G19" s="12"/>
      <c r="H19" s="13"/>
    </row>
    <row r="20" spans="1:8" ht="15" customHeight="1" x14ac:dyDescent="0.3">
      <c r="A20" s="103"/>
      <c r="B20" s="113" t="s">
        <v>16</v>
      </c>
      <c r="C20" s="113"/>
      <c r="D20" s="113"/>
      <c r="E20" s="11"/>
      <c r="F20" s="11"/>
      <c r="G20" s="12"/>
      <c r="H20" s="13"/>
    </row>
    <row r="21" spans="1:8" ht="15" customHeight="1" x14ac:dyDescent="0.3">
      <c r="A21" s="103"/>
      <c r="B21" s="114" t="s">
        <v>106</v>
      </c>
      <c r="C21" s="114"/>
      <c r="D21" s="114"/>
      <c r="E21" s="11"/>
      <c r="F21" s="11"/>
      <c r="G21" s="12"/>
      <c r="H21" s="13"/>
    </row>
    <row r="22" spans="1:8" ht="15" customHeight="1" x14ac:dyDescent="0.3">
      <c r="A22" s="47"/>
      <c r="B22" s="89" t="s">
        <v>107</v>
      </c>
      <c r="C22" s="90"/>
      <c r="D22" s="91"/>
      <c r="E22" s="70"/>
      <c r="F22" s="70"/>
      <c r="G22" s="71"/>
      <c r="H22" s="72"/>
    </row>
    <row r="23" spans="1:8" ht="27" customHeight="1" x14ac:dyDescent="0.3">
      <c r="A23" s="4" t="s">
        <v>2</v>
      </c>
      <c r="B23" s="5" t="s">
        <v>3</v>
      </c>
      <c r="C23" s="6" t="s">
        <v>4</v>
      </c>
      <c r="D23" s="6" t="s">
        <v>5</v>
      </c>
      <c r="E23" s="115" t="s">
        <v>6</v>
      </c>
      <c r="F23" s="115"/>
      <c r="G23" s="115"/>
      <c r="H23" s="116"/>
    </row>
    <row r="24" spans="1:8" x14ac:dyDescent="0.3">
      <c r="A24" s="102">
        <v>12</v>
      </c>
      <c r="B24" s="7">
        <f>VLOOKUP(A24,Tabla13[#All],6,FALSE)</f>
        <v>5</v>
      </c>
      <c r="C24" s="7" t="str">
        <f>VLOOKUP(A24,Tabla13[#All],3,FALSE)</f>
        <v>PIEZAS</v>
      </c>
      <c r="D24" s="7" t="str">
        <f>VLOOKUP(A24,Tabla13[#All],2,FALSE)</f>
        <v>MANOMETRO BALON OXIGENO PORTATIL</v>
      </c>
      <c r="E24" s="104"/>
      <c r="F24" s="104"/>
      <c r="G24" s="104"/>
      <c r="H24" s="105"/>
    </row>
    <row r="25" spans="1:8" ht="29.4" customHeight="1" x14ac:dyDescent="0.3">
      <c r="A25" s="103"/>
      <c r="B25" s="119" t="s">
        <v>8</v>
      </c>
      <c r="C25" s="120"/>
      <c r="D25" s="121"/>
      <c r="E25" s="107" t="s">
        <v>9</v>
      </c>
      <c r="F25" s="108"/>
      <c r="G25" s="106" t="s">
        <v>10</v>
      </c>
      <c r="H25" s="109"/>
    </row>
    <row r="26" spans="1:8" ht="15" customHeight="1" x14ac:dyDescent="0.3">
      <c r="A26" s="103"/>
      <c r="B26" s="122" t="s">
        <v>11</v>
      </c>
      <c r="C26" s="123"/>
      <c r="D26" s="124"/>
      <c r="E26" s="108"/>
      <c r="F26" s="108"/>
      <c r="G26" s="8" t="s">
        <v>12</v>
      </c>
      <c r="H26" s="9" t="s">
        <v>13</v>
      </c>
    </row>
    <row r="27" spans="1:8" ht="65.400000000000006" customHeight="1" x14ac:dyDescent="0.3">
      <c r="A27" s="103"/>
      <c r="B27" s="117" t="s">
        <v>14</v>
      </c>
      <c r="C27" s="118"/>
      <c r="D27" s="10"/>
      <c r="E27" s="11"/>
      <c r="F27" s="11"/>
      <c r="G27" s="12"/>
      <c r="H27" s="13"/>
    </row>
    <row r="28" spans="1:8" ht="15" customHeight="1" x14ac:dyDescent="0.3">
      <c r="A28" s="103"/>
      <c r="B28" s="94" t="s">
        <v>20</v>
      </c>
      <c r="C28" s="95"/>
      <c r="D28" s="96"/>
      <c r="E28" s="11"/>
      <c r="F28" s="11"/>
      <c r="G28" s="12"/>
      <c r="H28" s="13"/>
    </row>
    <row r="29" spans="1:8" ht="15" customHeight="1" x14ac:dyDescent="0.3">
      <c r="A29" s="103"/>
      <c r="B29" s="94" t="s">
        <v>25</v>
      </c>
      <c r="C29" s="95"/>
      <c r="D29" s="96"/>
      <c r="E29" s="11"/>
      <c r="F29" s="11"/>
      <c r="G29" s="12"/>
      <c r="H29" s="13"/>
    </row>
    <row r="30" spans="1:8" ht="15" customHeight="1" x14ac:dyDescent="0.3">
      <c r="A30" s="103"/>
      <c r="B30" s="94" t="s">
        <v>26</v>
      </c>
      <c r="C30" s="95"/>
      <c r="D30" s="96"/>
      <c r="E30" s="11"/>
      <c r="F30" s="11"/>
      <c r="G30" s="12"/>
      <c r="H30" s="13"/>
    </row>
    <row r="31" spans="1:8" ht="15" customHeight="1" thickBot="1" x14ac:dyDescent="0.35">
      <c r="A31" s="103"/>
      <c r="B31" s="125" t="s">
        <v>115</v>
      </c>
      <c r="C31" s="126"/>
      <c r="D31" s="127"/>
      <c r="E31" s="14"/>
      <c r="F31" s="14"/>
      <c r="G31" s="15"/>
      <c r="H31" s="16"/>
    </row>
    <row r="32" spans="1:8" ht="28.5" customHeight="1" x14ac:dyDescent="0.3">
      <c r="A32" s="20" t="s">
        <v>2</v>
      </c>
      <c r="B32" s="18" t="s">
        <v>3</v>
      </c>
      <c r="C32" s="19" t="s">
        <v>4</v>
      </c>
      <c r="D32" s="19" t="s">
        <v>5</v>
      </c>
      <c r="E32" s="100" t="s">
        <v>6</v>
      </c>
      <c r="F32" s="100"/>
      <c r="G32" s="100"/>
      <c r="H32" s="101"/>
    </row>
    <row r="33" spans="1:8" ht="26.4" x14ac:dyDescent="0.3">
      <c r="A33" s="102">
        <v>14</v>
      </c>
      <c r="B33" s="7">
        <f>VLOOKUP(A33,Tabla13[#All],6,FALSE)</f>
        <v>1</v>
      </c>
      <c r="C33" s="7" t="str">
        <f>VLOOKUP(A33,Tabla13[#All],3,FALSE)</f>
        <v>KIT</v>
      </c>
      <c r="D33" s="7" t="str">
        <f>VLOOKUP(A33,Tabla13[#All],2,FALSE)</f>
        <v>KIT DE REEMPLAZO PARA ENTRADA DE AGUA</v>
      </c>
      <c r="E33" s="104"/>
      <c r="F33" s="104"/>
      <c r="G33" s="104"/>
      <c r="H33" s="105"/>
    </row>
    <row r="34" spans="1:8" ht="29.4" customHeight="1" x14ac:dyDescent="0.3">
      <c r="A34" s="103"/>
      <c r="B34" s="119" t="s">
        <v>8</v>
      </c>
      <c r="C34" s="120"/>
      <c r="D34" s="121"/>
      <c r="E34" s="107" t="s">
        <v>9</v>
      </c>
      <c r="F34" s="108"/>
      <c r="G34" s="106" t="s">
        <v>10</v>
      </c>
      <c r="H34" s="109"/>
    </row>
    <row r="35" spans="1:8" ht="15" customHeight="1" x14ac:dyDescent="0.3">
      <c r="A35" s="103"/>
      <c r="B35" s="122" t="s">
        <v>11</v>
      </c>
      <c r="C35" s="123"/>
      <c r="D35" s="124"/>
      <c r="E35" s="108"/>
      <c r="F35" s="108"/>
      <c r="G35" s="8" t="s">
        <v>12</v>
      </c>
      <c r="H35" s="9" t="s">
        <v>13</v>
      </c>
    </row>
    <row r="36" spans="1:8" ht="51" customHeight="1" x14ac:dyDescent="0.3">
      <c r="A36" s="103"/>
      <c r="B36" s="128" t="s">
        <v>14</v>
      </c>
      <c r="C36" s="128"/>
      <c r="D36" s="37"/>
      <c r="E36" s="11"/>
      <c r="F36" s="11"/>
      <c r="G36" s="12"/>
      <c r="H36" s="13"/>
    </row>
    <row r="37" spans="1:8" ht="20.25" customHeight="1" x14ac:dyDescent="0.3">
      <c r="A37" s="103"/>
      <c r="B37" s="93" t="s">
        <v>121</v>
      </c>
      <c r="C37" s="93"/>
      <c r="D37" s="93"/>
      <c r="E37" s="11"/>
      <c r="F37" s="11"/>
      <c r="G37" s="12"/>
      <c r="H37" s="13"/>
    </row>
    <row r="38" spans="1:8" ht="15" customHeight="1" x14ac:dyDescent="0.3">
      <c r="A38" s="103"/>
      <c r="B38" s="113" t="s">
        <v>116</v>
      </c>
      <c r="C38" s="113"/>
      <c r="D38" s="113"/>
      <c r="E38" s="11"/>
      <c r="F38" s="11"/>
      <c r="G38" s="12"/>
      <c r="H38" s="13"/>
    </row>
    <row r="39" spans="1:8" ht="15" customHeight="1" x14ac:dyDescent="0.3">
      <c r="A39" s="103"/>
      <c r="B39" s="113" t="s">
        <v>117</v>
      </c>
      <c r="C39" s="113"/>
      <c r="D39" s="113"/>
      <c r="E39" s="11"/>
      <c r="F39" s="11"/>
      <c r="G39" s="12"/>
      <c r="H39" s="13"/>
    </row>
    <row r="40" spans="1:8" ht="15" customHeight="1" x14ac:dyDescent="0.3">
      <c r="A40" s="103"/>
      <c r="B40" s="113" t="s">
        <v>118</v>
      </c>
      <c r="C40" s="113"/>
      <c r="D40" s="113"/>
      <c r="E40" s="11"/>
      <c r="F40" s="11"/>
      <c r="G40" s="12"/>
      <c r="H40" s="13"/>
    </row>
    <row r="41" spans="1:8" ht="15.75" customHeight="1" x14ac:dyDescent="0.3">
      <c r="A41" s="103"/>
      <c r="B41" s="113" t="s">
        <v>119</v>
      </c>
      <c r="C41" s="113"/>
      <c r="D41" s="113"/>
      <c r="E41" s="11"/>
      <c r="F41" s="11"/>
      <c r="G41" s="12"/>
      <c r="H41" s="13"/>
    </row>
    <row r="42" spans="1:8" ht="15.75" customHeight="1" thickBot="1" x14ac:dyDescent="0.35">
      <c r="A42" s="133"/>
      <c r="B42" s="92" t="s">
        <v>120</v>
      </c>
      <c r="C42" s="92"/>
      <c r="D42" s="92"/>
      <c r="E42" s="74"/>
      <c r="F42" s="74"/>
      <c r="G42" s="75"/>
      <c r="H42" s="76"/>
    </row>
    <row r="43" spans="1:8" ht="28.5" customHeight="1" x14ac:dyDescent="0.3">
      <c r="A43" s="4" t="s">
        <v>2</v>
      </c>
      <c r="B43" s="5" t="s">
        <v>3</v>
      </c>
      <c r="C43" s="6" t="s">
        <v>4</v>
      </c>
      <c r="D43" s="6" t="s">
        <v>5</v>
      </c>
      <c r="E43" s="115" t="s">
        <v>6</v>
      </c>
      <c r="F43" s="115"/>
      <c r="G43" s="115"/>
      <c r="H43" s="116"/>
    </row>
    <row r="44" spans="1:8" x14ac:dyDescent="0.3">
      <c r="A44" s="129">
        <v>15</v>
      </c>
      <c r="B44" s="7">
        <f>VLOOKUP(A44,Tabla13[#All],6,FALSE)</f>
        <v>4</v>
      </c>
      <c r="C44" s="7" t="str">
        <f>VLOOKUP(A44,Tabla13[#All],3,FALSE)</f>
        <v>PIEZAS</v>
      </c>
      <c r="D44" s="7" t="str">
        <f>VLOOKUP(A44,Tabla13[#All],2,FALSE)</f>
        <v xml:space="preserve">ACUMULADORES  PARA MESA DE CIRUGIA </v>
      </c>
      <c r="E44" s="104"/>
      <c r="F44" s="104"/>
      <c r="G44" s="104"/>
      <c r="H44" s="105"/>
    </row>
    <row r="45" spans="1:8" ht="29.4" customHeight="1" x14ac:dyDescent="0.3">
      <c r="A45" s="129"/>
      <c r="B45" s="119" t="s">
        <v>8</v>
      </c>
      <c r="C45" s="120"/>
      <c r="D45" s="121"/>
      <c r="E45" s="107" t="s">
        <v>9</v>
      </c>
      <c r="F45" s="108"/>
      <c r="G45" s="106" t="s">
        <v>10</v>
      </c>
      <c r="H45" s="109"/>
    </row>
    <row r="46" spans="1:8" ht="15" customHeight="1" x14ac:dyDescent="0.3">
      <c r="A46" s="129"/>
      <c r="B46" s="122" t="s">
        <v>11</v>
      </c>
      <c r="C46" s="123"/>
      <c r="D46" s="124"/>
      <c r="E46" s="108"/>
      <c r="F46" s="108"/>
      <c r="G46" s="8" t="s">
        <v>12</v>
      </c>
      <c r="H46" s="9" t="s">
        <v>13</v>
      </c>
    </row>
    <row r="47" spans="1:8" ht="83.4" customHeight="1" x14ac:dyDescent="0.3">
      <c r="A47" s="129"/>
      <c r="B47" s="117" t="s">
        <v>14</v>
      </c>
      <c r="C47" s="118"/>
      <c r="D47" s="10"/>
      <c r="E47" s="11"/>
      <c r="F47" s="11"/>
      <c r="G47" s="12"/>
      <c r="H47" s="13"/>
    </row>
    <row r="48" spans="1:8" ht="15" customHeight="1" x14ac:dyDescent="0.3">
      <c r="A48" s="129"/>
      <c r="B48" s="94" t="s">
        <v>29</v>
      </c>
      <c r="C48" s="95"/>
      <c r="D48" s="96"/>
      <c r="E48" s="11"/>
      <c r="F48" s="11"/>
      <c r="G48" s="12"/>
      <c r="H48" s="13"/>
    </row>
    <row r="49" spans="1:8" ht="15" customHeight="1" x14ac:dyDescent="0.3">
      <c r="A49" s="129"/>
      <c r="B49" s="94" t="s">
        <v>30</v>
      </c>
      <c r="C49" s="95"/>
      <c r="D49" s="96"/>
      <c r="E49" s="11"/>
      <c r="F49" s="11"/>
      <c r="G49" s="12"/>
      <c r="H49" s="13"/>
    </row>
    <row r="50" spans="1:8" ht="15" customHeight="1" x14ac:dyDescent="0.3">
      <c r="A50" s="129"/>
      <c r="B50" s="94" t="s">
        <v>31</v>
      </c>
      <c r="C50" s="95"/>
      <c r="D50" s="96"/>
      <c r="E50" s="11"/>
      <c r="F50" s="11"/>
      <c r="G50" s="12"/>
      <c r="H50" s="13"/>
    </row>
    <row r="51" spans="1:8" ht="15.75" customHeight="1" thickBot="1" x14ac:dyDescent="0.35">
      <c r="A51" s="129"/>
      <c r="B51" s="130" t="s">
        <v>32</v>
      </c>
      <c r="C51" s="131"/>
      <c r="D51" s="132"/>
      <c r="E51" s="11"/>
      <c r="F51" s="11"/>
      <c r="G51" s="12"/>
      <c r="H51" s="13"/>
    </row>
    <row r="52" spans="1:8" ht="27" customHeight="1" x14ac:dyDescent="0.3">
      <c r="A52" s="4" t="s">
        <v>2</v>
      </c>
      <c r="B52" s="5" t="s">
        <v>3</v>
      </c>
      <c r="C52" s="6" t="s">
        <v>4</v>
      </c>
      <c r="D52" s="6" t="s">
        <v>5</v>
      </c>
      <c r="E52" s="115" t="s">
        <v>6</v>
      </c>
      <c r="F52" s="115"/>
      <c r="G52" s="115"/>
      <c r="H52" s="116"/>
    </row>
    <row r="53" spans="1:8" ht="26.4" x14ac:dyDescent="0.3">
      <c r="A53" s="102">
        <v>18</v>
      </c>
      <c r="B53" s="7">
        <f>VLOOKUP(A53,Tabla13[#All],6,FALSE)</f>
        <v>8</v>
      </c>
      <c r="C53" s="7" t="str">
        <f>VLOOKUP(A53,Tabla13[#All],3,FALSE)</f>
        <v>PIEZAS</v>
      </c>
      <c r="D53" s="7" t="str">
        <f>VLOOKUP(A53,Tabla13[#All],2,FALSE)</f>
        <v>LLANTAS TRASERAS PARA SILLAS DE RUEDA</v>
      </c>
      <c r="E53" s="104"/>
      <c r="F53" s="104"/>
      <c r="G53" s="104"/>
      <c r="H53" s="105"/>
    </row>
    <row r="54" spans="1:8" ht="29.4" customHeight="1" x14ac:dyDescent="0.3">
      <c r="A54" s="103"/>
      <c r="B54" s="119" t="s">
        <v>8</v>
      </c>
      <c r="C54" s="120"/>
      <c r="D54" s="121"/>
      <c r="E54" s="107" t="s">
        <v>9</v>
      </c>
      <c r="F54" s="108"/>
      <c r="G54" s="106" t="s">
        <v>10</v>
      </c>
      <c r="H54" s="109"/>
    </row>
    <row r="55" spans="1:8" ht="17.25" customHeight="1" x14ac:dyDescent="0.3">
      <c r="A55" s="103"/>
      <c r="B55" s="122" t="s">
        <v>11</v>
      </c>
      <c r="C55" s="123"/>
      <c r="D55" s="124"/>
      <c r="E55" s="108"/>
      <c r="F55" s="108"/>
      <c r="G55" s="8" t="s">
        <v>12</v>
      </c>
      <c r="H55" s="9" t="s">
        <v>13</v>
      </c>
    </row>
    <row r="56" spans="1:8" ht="86.4" customHeight="1" x14ac:dyDescent="0.3">
      <c r="A56" s="103"/>
      <c r="B56" s="117" t="s">
        <v>14</v>
      </c>
      <c r="C56" s="118"/>
      <c r="D56" s="10"/>
      <c r="E56" s="11"/>
      <c r="F56" s="11"/>
      <c r="G56" s="12"/>
      <c r="H56" s="13"/>
    </row>
    <row r="57" spans="1:8" ht="15" customHeight="1" x14ac:dyDescent="0.3">
      <c r="A57" s="103"/>
      <c r="B57" s="94" t="s">
        <v>36</v>
      </c>
      <c r="C57" s="95"/>
      <c r="D57" s="96"/>
      <c r="E57" s="11"/>
      <c r="F57" s="11"/>
      <c r="G57" s="12"/>
      <c r="H57" s="13"/>
    </row>
    <row r="58" spans="1:8" ht="15" customHeight="1" x14ac:dyDescent="0.3">
      <c r="A58" s="103"/>
      <c r="B58" s="94" t="s">
        <v>37</v>
      </c>
      <c r="C58" s="95"/>
      <c r="D58" s="96"/>
      <c r="E58" s="11"/>
      <c r="F58" s="11"/>
      <c r="G58" s="12"/>
      <c r="H58" s="13"/>
    </row>
    <row r="59" spans="1:8" s="17" customFormat="1" ht="27" customHeight="1" x14ac:dyDescent="0.3">
      <c r="A59" s="4" t="s">
        <v>2</v>
      </c>
      <c r="B59" s="5" t="s">
        <v>3</v>
      </c>
      <c r="C59" s="6" t="s">
        <v>4</v>
      </c>
      <c r="D59" s="6" t="s">
        <v>5</v>
      </c>
      <c r="E59" s="115" t="s">
        <v>6</v>
      </c>
      <c r="F59" s="115"/>
      <c r="G59" s="115"/>
      <c r="H59" s="116"/>
    </row>
    <row r="60" spans="1:8" s="17" customFormat="1" ht="24.75" customHeight="1" x14ac:dyDescent="0.3">
      <c r="A60" s="102">
        <v>20</v>
      </c>
      <c r="B60" s="7">
        <f>VLOOKUP(A60,Tabla13[#All],6,FALSE)</f>
        <v>4</v>
      </c>
      <c r="C60" s="7" t="str">
        <f>VLOOKUP(A60,Tabla13[#All],3,FALSE)</f>
        <v>PIEZAS</v>
      </c>
      <c r="D60" s="7" t="str">
        <f>VLOOKUP(A60,Tabla13[#All],2,FALSE)</f>
        <v xml:space="preserve">RUEDAS DE 5 PLG PARA CAMA HOSPITALARIA </v>
      </c>
      <c r="E60" s="104"/>
      <c r="F60" s="104"/>
      <c r="G60" s="104"/>
      <c r="H60" s="105"/>
    </row>
    <row r="61" spans="1:8" s="17" customFormat="1" ht="29.4" customHeight="1" x14ac:dyDescent="0.3">
      <c r="A61" s="103"/>
      <c r="B61" s="119" t="s">
        <v>8</v>
      </c>
      <c r="C61" s="120"/>
      <c r="D61" s="121"/>
      <c r="E61" s="107" t="s">
        <v>9</v>
      </c>
      <c r="F61" s="108"/>
      <c r="G61" s="106" t="s">
        <v>10</v>
      </c>
      <c r="H61" s="109"/>
    </row>
    <row r="62" spans="1:8" s="17" customFormat="1" ht="15" customHeight="1" x14ac:dyDescent="0.3">
      <c r="A62" s="103"/>
      <c r="B62" s="122" t="s">
        <v>11</v>
      </c>
      <c r="C62" s="123"/>
      <c r="D62" s="124"/>
      <c r="E62" s="108"/>
      <c r="F62" s="108"/>
      <c r="G62" s="8" t="s">
        <v>12</v>
      </c>
      <c r="H62" s="9" t="s">
        <v>13</v>
      </c>
    </row>
    <row r="63" spans="1:8" ht="99" customHeight="1" x14ac:dyDescent="0.3">
      <c r="A63" s="103"/>
      <c r="B63" s="117" t="s">
        <v>14</v>
      </c>
      <c r="C63" s="118"/>
      <c r="D63" s="10"/>
      <c r="E63" s="11"/>
      <c r="F63" s="11"/>
      <c r="G63" s="12"/>
      <c r="H63" s="13"/>
    </row>
    <row r="64" spans="1:8" x14ac:dyDescent="0.3">
      <c r="A64" s="103"/>
      <c r="B64" s="94" t="s">
        <v>61</v>
      </c>
      <c r="C64" s="95"/>
      <c r="D64" s="96"/>
      <c r="E64" s="11"/>
      <c r="F64" s="11"/>
      <c r="G64" s="12"/>
      <c r="H64" s="13"/>
    </row>
    <row r="65" spans="1:8" ht="15" customHeight="1" x14ac:dyDescent="0.3">
      <c r="A65" s="103"/>
      <c r="B65" s="94" t="s">
        <v>60</v>
      </c>
      <c r="C65" s="95"/>
      <c r="D65" s="96"/>
      <c r="E65" s="11"/>
      <c r="F65" s="11"/>
      <c r="G65" s="12"/>
      <c r="H65" s="13"/>
    </row>
    <row r="66" spans="1:8" s="17" customFormat="1" ht="15.75" customHeight="1" thickBot="1" x14ac:dyDescent="0.35">
      <c r="A66" s="103"/>
      <c r="B66" s="125" t="s">
        <v>62</v>
      </c>
      <c r="C66" s="126"/>
      <c r="D66" s="127"/>
      <c r="E66" s="11"/>
      <c r="F66" s="11"/>
      <c r="G66" s="12"/>
      <c r="H66" s="13"/>
    </row>
    <row r="67" spans="1:8" s="17" customFormat="1" ht="24.75" customHeight="1" x14ac:dyDescent="0.3">
      <c r="A67" s="20" t="s">
        <v>2</v>
      </c>
      <c r="B67" s="18" t="s">
        <v>3</v>
      </c>
      <c r="C67" s="19" t="s">
        <v>4</v>
      </c>
      <c r="D67" s="19" t="s">
        <v>5</v>
      </c>
      <c r="E67" s="100" t="s">
        <v>6</v>
      </c>
      <c r="F67" s="100"/>
      <c r="G67" s="100"/>
      <c r="H67" s="101"/>
    </row>
    <row r="68" spans="1:8" s="17" customFormat="1" ht="26.4" x14ac:dyDescent="0.3">
      <c r="A68" s="129">
        <v>21</v>
      </c>
      <c r="B68" s="7">
        <f>VLOOKUP(A68,Tabla13[#All],6,FALSE)</f>
        <v>4</v>
      </c>
      <c r="C68" s="7" t="str">
        <f>VLOOKUP(A68,Tabla13[#All],3,FALSE)</f>
        <v>PIEZAS</v>
      </c>
      <c r="D68" s="7" t="str">
        <f>VLOOKUP(A68,Tabla13[#All],2,FALSE)</f>
        <v>RUEDAS DE 6 PLG PARA CAMA HOSPITALARIA</v>
      </c>
      <c r="E68" s="104"/>
      <c r="F68" s="104"/>
      <c r="G68" s="104"/>
      <c r="H68" s="105"/>
    </row>
    <row r="69" spans="1:8" s="17" customFormat="1" ht="29.4" customHeight="1" x14ac:dyDescent="0.3">
      <c r="A69" s="129"/>
      <c r="B69" s="119" t="s">
        <v>8</v>
      </c>
      <c r="C69" s="120"/>
      <c r="D69" s="121"/>
      <c r="E69" s="107" t="s">
        <v>9</v>
      </c>
      <c r="F69" s="108"/>
      <c r="G69" s="106" t="s">
        <v>10</v>
      </c>
      <c r="H69" s="109"/>
    </row>
    <row r="70" spans="1:8" s="17" customFormat="1" ht="15" customHeight="1" x14ac:dyDescent="0.3">
      <c r="A70" s="129"/>
      <c r="B70" s="122" t="s">
        <v>11</v>
      </c>
      <c r="C70" s="123"/>
      <c r="D70" s="124"/>
      <c r="E70" s="108"/>
      <c r="F70" s="108"/>
      <c r="G70" s="8" t="s">
        <v>12</v>
      </c>
      <c r="H70" s="9" t="s">
        <v>13</v>
      </c>
    </row>
    <row r="71" spans="1:8" ht="99" customHeight="1" x14ac:dyDescent="0.3">
      <c r="A71" s="129"/>
      <c r="B71" s="117" t="s">
        <v>14</v>
      </c>
      <c r="C71" s="118"/>
      <c r="D71" s="10"/>
      <c r="E71" s="11"/>
      <c r="F71" s="11"/>
      <c r="G71" s="12"/>
      <c r="H71" s="13"/>
    </row>
    <row r="72" spans="1:8" s="17" customFormat="1" ht="23.25" customHeight="1" x14ac:dyDescent="0.3">
      <c r="A72" s="129"/>
      <c r="B72" s="94" t="s">
        <v>61</v>
      </c>
      <c r="C72" s="95"/>
      <c r="D72" s="96"/>
      <c r="E72" s="11"/>
      <c r="F72" s="11"/>
      <c r="G72" s="12"/>
      <c r="H72" s="13"/>
    </row>
    <row r="73" spans="1:8" s="17" customFormat="1" ht="23.25" customHeight="1" x14ac:dyDescent="0.3">
      <c r="A73" s="129"/>
      <c r="B73" s="94" t="s">
        <v>60</v>
      </c>
      <c r="C73" s="95"/>
      <c r="D73" s="96"/>
      <c r="E73" s="11"/>
      <c r="F73" s="11"/>
      <c r="G73" s="12"/>
      <c r="H73" s="13"/>
    </row>
    <row r="74" spans="1:8" s="17" customFormat="1" ht="15.75" customHeight="1" thickBot="1" x14ac:dyDescent="0.35">
      <c r="A74" s="129"/>
      <c r="B74" s="125" t="s">
        <v>62</v>
      </c>
      <c r="C74" s="126"/>
      <c r="D74" s="127"/>
      <c r="E74" s="11"/>
      <c r="F74" s="11"/>
      <c r="G74" s="12"/>
      <c r="H74" s="13"/>
    </row>
    <row r="75" spans="1:8" s="17" customFormat="1" ht="24.75" customHeight="1" x14ac:dyDescent="0.3">
      <c r="A75" s="20" t="s">
        <v>2</v>
      </c>
      <c r="B75" s="18" t="s">
        <v>3</v>
      </c>
      <c r="C75" s="19" t="s">
        <v>4</v>
      </c>
      <c r="D75" s="19" t="s">
        <v>5</v>
      </c>
      <c r="E75" s="100" t="s">
        <v>6</v>
      </c>
      <c r="F75" s="100"/>
      <c r="G75" s="100"/>
      <c r="H75" s="101"/>
    </row>
    <row r="76" spans="1:8" s="17" customFormat="1" x14ac:dyDescent="0.3">
      <c r="A76" s="102">
        <v>22</v>
      </c>
      <c r="B76" s="7">
        <f>VLOOKUP(A76,Tabla13[#All],6,FALSE)</f>
        <v>3</v>
      </c>
      <c r="C76" s="7" t="str">
        <f>VLOOKUP(A76,Tabla13[#All],3,FALSE)</f>
        <v>PIEZAS</v>
      </c>
      <c r="D76" s="7" t="str">
        <f>VLOOKUP(A76,Tabla13[#All],2,FALSE)</f>
        <v>ROTADORES DE PIEZAS ALEGRA</v>
      </c>
      <c r="E76" s="104"/>
      <c r="F76" s="104"/>
      <c r="G76" s="104"/>
      <c r="H76" s="105"/>
    </row>
    <row r="77" spans="1:8" s="17" customFormat="1" ht="29.4" customHeight="1" x14ac:dyDescent="0.3">
      <c r="A77" s="103"/>
      <c r="B77" s="119" t="s">
        <v>8</v>
      </c>
      <c r="C77" s="120"/>
      <c r="D77" s="121"/>
      <c r="E77" s="134" t="s">
        <v>9</v>
      </c>
      <c r="F77" s="135"/>
      <c r="G77" s="119" t="s">
        <v>10</v>
      </c>
      <c r="H77" s="138"/>
    </row>
    <row r="78" spans="1:8" s="17" customFormat="1" ht="31.5" customHeight="1" x14ac:dyDescent="0.3">
      <c r="A78" s="103"/>
      <c r="B78" s="122" t="s">
        <v>11</v>
      </c>
      <c r="C78" s="123"/>
      <c r="D78" s="124"/>
      <c r="E78" s="136"/>
      <c r="F78" s="137"/>
      <c r="G78" s="8" t="s">
        <v>12</v>
      </c>
      <c r="H78" s="9" t="s">
        <v>13</v>
      </c>
    </row>
    <row r="79" spans="1:8" ht="99" customHeight="1" x14ac:dyDescent="0.3">
      <c r="A79" s="103"/>
      <c r="B79" s="117" t="s">
        <v>14</v>
      </c>
      <c r="C79" s="118"/>
      <c r="D79" s="10"/>
      <c r="E79" s="11"/>
      <c r="F79" s="11"/>
      <c r="G79" s="12"/>
      <c r="H79" s="13"/>
    </row>
    <row r="80" spans="1:8" s="17" customFormat="1" x14ac:dyDescent="0.3">
      <c r="A80" s="103"/>
      <c r="B80" s="94" t="s">
        <v>40</v>
      </c>
      <c r="C80" s="95"/>
      <c r="D80" s="96"/>
      <c r="E80" s="11"/>
      <c r="F80" s="11"/>
      <c r="G80" s="12"/>
      <c r="H80" s="13"/>
    </row>
    <row r="81" spans="1:8" s="17" customFormat="1" x14ac:dyDescent="0.3">
      <c r="A81" s="103"/>
      <c r="B81" s="94" t="s">
        <v>123</v>
      </c>
      <c r="C81" s="95"/>
      <c r="D81" s="96"/>
      <c r="E81" s="11"/>
      <c r="F81" s="11"/>
      <c r="G81" s="12"/>
      <c r="H81" s="13"/>
    </row>
    <row r="82" spans="1:8" s="17" customFormat="1" ht="15.75" customHeight="1" thickBot="1" x14ac:dyDescent="0.35">
      <c r="A82" s="133"/>
      <c r="B82" s="94" t="s">
        <v>41</v>
      </c>
      <c r="C82" s="95"/>
      <c r="D82" s="96"/>
      <c r="E82" s="11"/>
      <c r="F82" s="11"/>
      <c r="G82" s="12"/>
      <c r="H82" s="13"/>
    </row>
    <row r="83" spans="1:8" s="17" customFormat="1" ht="24.75" customHeight="1" x14ac:dyDescent="0.3">
      <c r="A83" s="20" t="s">
        <v>2</v>
      </c>
      <c r="B83" s="18" t="s">
        <v>3</v>
      </c>
      <c r="C83" s="19" t="s">
        <v>4</v>
      </c>
      <c r="D83" s="19" t="s">
        <v>5</v>
      </c>
      <c r="E83" s="100" t="s">
        <v>6</v>
      </c>
      <c r="F83" s="100"/>
      <c r="G83" s="100"/>
      <c r="H83" s="101"/>
    </row>
    <row r="84" spans="1:8" s="17" customFormat="1" ht="26.25" customHeight="1" x14ac:dyDescent="0.3">
      <c r="A84" s="129">
        <v>23</v>
      </c>
      <c r="B84" s="7">
        <f>VLOOKUP(A84,Tabla13[#All],6,FALSE)</f>
        <v>1</v>
      </c>
      <c r="C84" s="7" t="str">
        <f>VLOOKUP(A84,Tabla13[#All],3,FALSE)</f>
        <v>PIEZAS</v>
      </c>
      <c r="D84" s="7" t="str">
        <f>VLOOKUP(A84,Tabla13[#All],2,FALSE)</f>
        <v>CONECTOR DE PIEZA DE ALTA RQ54</v>
      </c>
      <c r="E84" s="104"/>
      <c r="F84" s="104"/>
      <c r="G84" s="104"/>
      <c r="H84" s="105"/>
    </row>
    <row r="85" spans="1:8" s="17" customFormat="1" ht="29.4" customHeight="1" x14ac:dyDescent="0.3">
      <c r="A85" s="129"/>
      <c r="B85" s="119" t="s">
        <v>8</v>
      </c>
      <c r="C85" s="120"/>
      <c r="D85" s="121"/>
      <c r="E85" s="107" t="s">
        <v>9</v>
      </c>
      <c r="F85" s="108"/>
      <c r="G85" s="106" t="s">
        <v>10</v>
      </c>
      <c r="H85" s="109"/>
    </row>
    <row r="86" spans="1:8" s="17" customFormat="1" ht="15" customHeight="1" x14ac:dyDescent="0.3">
      <c r="A86" s="129"/>
      <c r="B86" s="122" t="s">
        <v>11</v>
      </c>
      <c r="C86" s="123"/>
      <c r="D86" s="124"/>
      <c r="E86" s="108"/>
      <c r="F86" s="108"/>
      <c r="G86" s="8" t="s">
        <v>12</v>
      </c>
      <c r="H86" s="9" t="s">
        <v>13</v>
      </c>
    </row>
    <row r="87" spans="1:8" ht="73.8" customHeight="1" x14ac:dyDescent="0.3">
      <c r="A87" s="129"/>
      <c r="B87" s="117" t="s">
        <v>14</v>
      </c>
      <c r="C87" s="118"/>
      <c r="E87" s="11"/>
      <c r="F87" s="11"/>
      <c r="G87" s="12"/>
      <c r="H87" s="13"/>
    </row>
    <row r="88" spans="1:8" s="17" customFormat="1" ht="15.75" customHeight="1" x14ac:dyDescent="0.3">
      <c r="A88" s="129"/>
      <c r="B88" s="94" t="s">
        <v>40</v>
      </c>
      <c r="C88" s="95"/>
      <c r="D88" s="96"/>
      <c r="E88" s="11"/>
      <c r="F88" s="11"/>
      <c r="G88" s="12"/>
      <c r="H88" s="13"/>
    </row>
    <row r="89" spans="1:8" s="17" customFormat="1" ht="15.75" customHeight="1" x14ac:dyDescent="0.3">
      <c r="A89" s="102"/>
      <c r="B89" s="94" t="s">
        <v>122</v>
      </c>
      <c r="C89" s="95"/>
      <c r="D89" s="96"/>
      <c r="E89" s="14"/>
      <c r="F89" s="14"/>
      <c r="G89" s="15"/>
      <c r="H89" s="16"/>
    </row>
    <row r="90" spans="1:8" ht="15.75" customHeight="1" thickBot="1" x14ac:dyDescent="0.35">
      <c r="A90" s="102"/>
      <c r="B90" s="94" t="s">
        <v>41</v>
      </c>
      <c r="C90" s="95"/>
      <c r="D90" s="96"/>
      <c r="E90" s="14"/>
      <c r="F90" s="14"/>
      <c r="G90" s="15"/>
      <c r="H90" s="16"/>
    </row>
    <row r="91" spans="1:8" s="17" customFormat="1" ht="28.5" customHeight="1" x14ac:dyDescent="0.3">
      <c r="A91" s="20" t="s">
        <v>2</v>
      </c>
      <c r="B91" s="18" t="s">
        <v>3</v>
      </c>
      <c r="C91" s="19" t="s">
        <v>4</v>
      </c>
      <c r="D91" s="19" t="s">
        <v>5</v>
      </c>
      <c r="E91" s="100" t="s">
        <v>6</v>
      </c>
      <c r="F91" s="100"/>
      <c r="G91" s="100"/>
      <c r="H91" s="101"/>
    </row>
    <row r="92" spans="1:8" s="17" customFormat="1" ht="26.4" x14ac:dyDescent="0.3">
      <c r="A92" s="129">
        <v>33</v>
      </c>
      <c r="B92" s="7">
        <v>8</v>
      </c>
      <c r="C92" s="7" t="str">
        <f>VLOOKUP(A92,Tabla13[#All],3,FALSE)</f>
        <v>METRO</v>
      </c>
      <c r="D92" s="7" t="str">
        <f>VLOOKUP(A92,Tabla13[#All],2,FALSE)</f>
        <v>MANGUERAS DE SUCCION DE SILLON ODONTOLOGICO</v>
      </c>
      <c r="E92" s="104"/>
      <c r="F92" s="104"/>
      <c r="G92" s="104"/>
      <c r="H92" s="105"/>
    </row>
    <row r="93" spans="1:8" s="17" customFormat="1" ht="29.4" customHeight="1" x14ac:dyDescent="0.3">
      <c r="A93" s="129"/>
      <c r="B93" s="119" t="s">
        <v>8</v>
      </c>
      <c r="C93" s="120"/>
      <c r="D93" s="121"/>
      <c r="E93" s="107" t="s">
        <v>9</v>
      </c>
      <c r="F93" s="108"/>
      <c r="G93" s="106" t="s">
        <v>10</v>
      </c>
      <c r="H93" s="109"/>
    </row>
    <row r="94" spans="1:8" s="17" customFormat="1" ht="15" customHeight="1" x14ac:dyDescent="0.3">
      <c r="A94" s="129"/>
      <c r="B94" s="122" t="s">
        <v>11</v>
      </c>
      <c r="C94" s="123"/>
      <c r="D94" s="124"/>
      <c r="E94" s="108"/>
      <c r="F94" s="108"/>
      <c r="G94" s="8" t="s">
        <v>12</v>
      </c>
      <c r="H94" s="9" t="s">
        <v>13</v>
      </c>
    </row>
    <row r="95" spans="1:8" ht="99" customHeight="1" x14ac:dyDescent="0.3">
      <c r="A95" s="129"/>
      <c r="B95" s="117" t="s">
        <v>14</v>
      </c>
      <c r="C95" s="118"/>
      <c r="E95" s="11"/>
      <c r="F95" s="11"/>
      <c r="G95" s="12"/>
      <c r="H95" s="13"/>
    </row>
    <row r="96" spans="1:8" s="17" customFormat="1" ht="15.75" customHeight="1" x14ac:dyDescent="0.3">
      <c r="A96" s="129"/>
      <c r="B96" s="94" t="s">
        <v>124</v>
      </c>
      <c r="C96" s="95"/>
      <c r="D96" s="96"/>
      <c r="E96" s="11"/>
      <c r="F96" s="11"/>
      <c r="G96" s="12"/>
      <c r="H96" s="13"/>
    </row>
    <row r="97" spans="1:8" ht="15" customHeight="1" x14ac:dyDescent="0.3">
      <c r="A97" s="102"/>
      <c r="B97" s="94" t="s">
        <v>125</v>
      </c>
      <c r="C97" s="95"/>
      <c r="D97" s="96"/>
      <c r="E97" s="14"/>
      <c r="F97" s="14"/>
      <c r="G97" s="15"/>
      <c r="H97" s="16"/>
    </row>
    <row r="98" spans="1:8" ht="15" customHeight="1" thickBot="1" x14ac:dyDescent="0.35">
      <c r="A98" s="102"/>
      <c r="B98" s="94" t="s">
        <v>126</v>
      </c>
      <c r="C98" s="95"/>
      <c r="D98" s="96"/>
      <c r="E98" s="14"/>
      <c r="F98" s="14"/>
      <c r="G98" s="15"/>
      <c r="H98" s="16"/>
    </row>
    <row r="99" spans="1:8" s="17" customFormat="1" ht="28.5" customHeight="1" x14ac:dyDescent="0.3">
      <c r="A99" s="20" t="s">
        <v>2</v>
      </c>
      <c r="B99" s="18" t="s">
        <v>3</v>
      </c>
      <c r="C99" s="19" t="s">
        <v>4</v>
      </c>
      <c r="D99" s="19" t="s">
        <v>5</v>
      </c>
      <c r="E99" s="100" t="s">
        <v>6</v>
      </c>
      <c r="F99" s="100"/>
      <c r="G99" s="100"/>
      <c r="H99" s="101"/>
    </row>
    <row r="100" spans="1:8" s="17" customFormat="1" ht="26.4" x14ac:dyDescent="0.3">
      <c r="A100" s="129">
        <v>34</v>
      </c>
      <c r="B100" s="7">
        <v>8</v>
      </c>
      <c r="C100" s="7" t="str">
        <f>VLOOKUP(A100,Tabla13[#All],3,FALSE)</f>
        <v>METRO</v>
      </c>
      <c r="D100" s="7" t="str">
        <f>VLOOKUP(A100,Tabla13[#All],2,FALSE)</f>
        <v>MANGUERA CORRUGADO PARA BOMBA DE ASPIRACION</v>
      </c>
      <c r="E100" s="104"/>
      <c r="F100" s="104"/>
      <c r="G100" s="104"/>
      <c r="H100" s="105"/>
    </row>
    <row r="101" spans="1:8" s="17" customFormat="1" ht="29.4" customHeight="1" x14ac:dyDescent="0.3">
      <c r="A101" s="129"/>
      <c r="B101" s="119" t="s">
        <v>8</v>
      </c>
      <c r="C101" s="120"/>
      <c r="D101" s="121"/>
      <c r="E101" s="107" t="s">
        <v>9</v>
      </c>
      <c r="F101" s="108"/>
      <c r="G101" s="106" t="s">
        <v>10</v>
      </c>
      <c r="H101" s="109"/>
    </row>
    <row r="102" spans="1:8" s="17" customFormat="1" ht="15" customHeight="1" x14ac:dyDescent="0.3">
      <c r="A102" s="129"/>
      <c r="B102" s="122" t="s">
        <v>11</v>
      </c>
      <c r="C102" s="123"/>
      <c r="D102" s="124"/>
      <c r="E102" s="108"/>
      <c r="F102" s="108"/>
      <c r="G102" s="8" t="s">
        <v>12</v>
      </c>
      <c r="H102" s="9" t="s">
        <v>13</v>
      </c>
    </row>
    <row r="103" spans="1:8" ht="79.8" customHeight="1" x14ac:dyDescent="0.3">
      <c r="A103" s="129"/>
      <c r="B103" s="117" t="s">
        <v>14</v>
      </c>
      <c r="C103" s="118"/>
      <c r="E103" s="11"/>
      <c r="F103" s="11"/>
      <c r="G103" s="12"/>
      <c r="H103" s="13"/>
    </row>
    <row r="104" spans="1:8" s="17" customFormat="1" ht="15.75" customHeight="1" x14ac:dyDescent="0.3">
      <c r="A104" s="129"/>
      <c r="B104" s="94" t="s">
        <v>127</v>
      </c>
      <c r="C104" s="95"/>
      <c r="D104" s="96"/>
      <c r="E104" s="11"/>
      <c r="F104" s="11"/>
      <c r="G104" s="12"/>
      <c r="H104" s="13"/>
    </row>
    <row r="105" spans="1:8" ht="15" customHeight="1" x14ac:dyDescent="0.3">
      <c r="A105" s="102"/>
      <c r="B105" s="94" t="s">
        <v>125</v>
      </c>
      <c r="C105" s="95"/>
      <c r="D105" s="96"/>
      <c r="E105" s="14"/>
      <c r="F105" s="14"/>
      <c r="G105" s="15"/>
      <c r="H105" s="16"/>
    </row>
    <row r="106" spans="1:8" ht="15" customHeight="1" thickBot="1" x14ac:dyDescent="0.35">
      <c r="A106" s="102"/>
      <c r="B106" s="94" t="s">
        <v>126</v>
      </c>
      <c r="C106" s="95"/>
      <c r="D106" s="96"/>
      <c r="E106" s="14"/>
      <c r="F106" s="14"/>
      <c r="G106" s="15"/>
      <c r="H106" s="16"/>
    </row>
    <row r="107" spans="1:8" s="17" customFormat="1" ht="28.5" customHeight="1" x14ac:dyDescent="0.3">
      <c r="A107" s="20" t="s">
        <v>2</v>
      </c>
      <c r="B107" s="18" t="s">
        <v>3</v>
      </c>
      <c r="C107" s="19" t="s">
        <v>4</v>
      </c>
      <c r="D107" s="19" t="s">
        <v>5</v>
      </c>
      <c r="E107" s="100" t="s">
        <v>6</v>
      </c>
      <c r="F107" s="100"/>
      <c r="G107" s="100"/>
      <c r="H107" s="101"/>
    </row>
    <row r="108" spans="1:8" s="17" customFormat="1" ht="26.4" x14ac:dyDescent="0.3">
      <c r="A108" s="129">
        <v>35</v>
      </c>
      <c r="B108" s="7">
        <v>9</v>
      </c>
      <c r="C108" s="7" t="str">
        <f>VLOOKUP(A108,Tabla13[#All],3,FALSE)</f>
        <v>METRO</v>
      </c>
      <c r="D108" s="7" t="str">
        <f>VLOOKUP(A108,Tabla13[#All],2,FALSE)</f>
        <v>MANGUERA DE TRES VIAS PARA PIEZA DE MANO</v>
      </c>
      <c r="E108" s="104"/>
      <c r="F108" s="104"/>
      <c r="G108" s="104"/>
      <c r="H108" s="105"/>
    </row>
    <row r="109" spans="1:8" s="17" customFormat="1" ht="29.4" customHeight="1" x14ac:dyDescent="0.3">
      <c r="A109" s="129"/>
      <c r="B109" s="119" t="s">
        <v>8</v>
      </c>
      <c r="C109" s="120"/>
      <c r="D109" s="121"/>
      <c r="E109" s="107" t="s">
        <v>9</v>
      </c>
      <c r="F109" s="108"/>
      <c r="G109" s="106" t="s">
        <v>10</v>
      </c>
      <c r="H109" s="109"/>
    </row>
    <row r="110" spans="1:8" s="17" customFormat="1" ht="15" customHeight="1" x14ac:dyDescent="0.3">
      <c r="A110" s="129"/>
      <c r="B110" s="122" t="s">
        <v>11</v>
      </c>
      <c r="C110" s="123"/>
      <c r="D110" s="124"/>
      <c r="E110" s="108"/>
      <c r="F110" s="108"/>
      <c r="G110" s="8" t="s">
        <v>12</v>
      </c>
      <c r="H110" s="9" t="s">
        <v>13</v>
      </c>
    </row>
    <row r="111" spans="1:8" ht="85.8" customHeight="1" x14ac:dyDescent="0.3">
      <c r="A111" s="129"/>
      <c r="B111" s="117" t="s">
        <v>14</v>
      </c>
      <c r="C111" s="118"/>
      <c r="E111" s="11"/>
      <c r="F111" s="11"/>
      <c r="G111" s="12"/>
      <c r="H111" s="13"/>
    </row>
    <row r="112" spans="1:8" s="17" customFormat="1" ht="15.75" customHeight="1" x14ac:dyDescent="0.3">
      <c r="A112" s="129"/>
      <c r="B112" s="94" t="s">
        <v>128</v>
      </c>
      <c r="C112" s="95"/>
      <c r="D112" s="96"/>
      <c r="E112" s="11"/>
      <c r="F112" s="11"/>
      <c r="G112" s="12"/>
      <c r="H112" s="13"/>
    </row>
    <row r="113" spans="1:8" ht="15" customHeight="1" x14ac:dyDescent="0.3">
      <c r="A113" s="102"/>
      <c r="B113" s="94" t="s">
        <v>125</v>
      </c>
      <c r="C113" s="95"/>
      <c r="D113" s="96"/>
      <c r="E113" s="14"/>
      <c r="F113" s="14"/>
      <c r="G113" s="15"/>
      <c r="H113" s="16"/>
    </row>
    <row r="114" spans="1:8" ht="15" customHeight="1" thickBot="1" x14ac:dyDescent="0.35">
      <c r="A114" s="145"/>
      <c r="B114" s="94" t="s">
        <v>126</v>
      </c>
      <c r="C114" s="95"/>
      <c r="D114" s="96"/>
      <c r="E114" s="21"/>
      <c r="F114" s="21"/>
      <c r="G114" s="22"/>
      <c r="H114" s="23"/>
    </row>
    <row r="115" spans="1:8" s="17" customFormat="1" ht="24.75" customHeight="1" x14ac:dyDescent="0.3">
      <c r="A115" s="20" t="s">
        <v>2</v>
      </c>
      <c r="B115" s="18" t="s">
        <v>3</v>
      </c>
      <c r="C115" s="19" t="s">
        <v>4</v>
      </c>
      <c r="D115" s="19" t="s">
        <v>5</v>
      </c>
      <c r="E115" s="100" t="s">
        <v>6</v>
      </c>
      <c r="F115" s="100"/>
      <c r="G115" s="100"/>
      <c r="H115" s="101"/>
    </row>
    <row r="116" spans="1:8" s="84" customFormat="1" ht="26.25" customHeight="1" x14ac:dyDescent="0.3">
      <c r="A116" s="129">
        <v>36</v>
      </c>
      <c r="B116" s="7">
        <v>1</v>
      </c>
      <c r="C116" s="7" t="str">
        <f>VLOOKUP(A116,Tabla13[#All],3,FALSE)</f>
        <v>PIEZAS</v>
      </c>
      <c r="D116" s="7" t="s">
        <v>133</v>
      </c>
      <c r="E116" s="104"/>
      <c r="F116" s="104"/>
      <c r="G116" s="104"/>
      <c r="H116" s="105"/>
    </row>
    <row r="117" spans="1:8" s="17" customFormat="1" ht="29.4" customHeight="1" x14ac:dyDescent="0.3">
      <c r="A117" s="129"/>
      <c r="B117" s="119" t="s">
        <v>8</v>
      </c>
      <c r="C117" s="120"/>
      <c r="D117" s="121"/>
      <c r="E117" s="107" t="s">
        <v>9</v>
      </c>
      <c r="F117" s="108"/>
      <c r="G117" s="106" t="s">
        <v>10</v>
      </c>
      <c r="H117" s="109"/>
    </row>
    <row r="118" spans="1:8" s="17" customFormat="1" ht="15" customHeight="1" x14ac:dyDescent="0.3">
      <c r="A118" s="129"/>
      <c r="B118" s="122" t="s">
        <v>11</v>
      </c>
      <c r="C118" s="123"/>
      <c r="D118" s="124"/>
      <c r="E118" s="108"/>
      <c r="F118" s="108"/>
      <c r="G118" s="8" t="s">
        <v>12</v>
      </c>
      <c r="H118" s="9" t="s">
        <v>13</v>
      </c>
    </row>
    <row r="119" spans="1:8" s="84" customFormat="1" ht="99" customHeight="1" x14ac:dyDescent="0.3">
      <c r="A119" s="129"/>
      <c r="B119" s="117" t="s">
        <v>14</v>
      </c>
      <c r="C119" s="118"/>
      <c r="E119" s="11"/>
      <c r="F119" s="11"/>
      <c r="G119" s="12"/>
      <c r="H119" s="13"/>
    </row>
    <row r="120" spans="1:8" s="84" customFormat="1" ht="15" customHeight="1" x14ac:dyDescent="0.3">
      <c r="A120" s="129"/>
      <c r="B120" s="94" t="s">
        <v>134</v>
      </c>
      <c r="C120" s="95"/>
      <c r="D120" s="96"/>
      <c r="E120" s="11"/>
      <c r="F120" s="11"/>
      <c r="G120" s="12"/>
      <c r="H120" s="13"/>
    </row>
    <row r="121" spans="1:8" s="84" customFormat="1" ht="14.25" customHeight="1" x14ac:dyDescent="0.3">
      <c r="A121" s="102"/>
      <c r="B121" s="94" t="s">
        <v>135</v>
      </c>
      <c r="C121" s="95"/>
      <c r="D121" s="96"/>
      <c r="E121" s="14"/>
      <c r="F121" s="14"/>
      <c r="G121" s="15"/>
      <c r="H121" s="16"/>
    </row>
    <row r="122" spans="1:8" s="84" customFormat="1" ht="14.25" customHeight="1" thickBot="1" x14ac:dyDescent="0.35">
      <c r="A122" s="102"/>
      <c r="B122" s="94" t="s">
        <v>136</v>
      </c>
      <c r="C122" s="95"/>
      <c r="D122" s="96"/>
      <c r="E122" s="14"/>
      <c r="F122" s="14"/>
      <c r="G122" s="15"/>
      <c r="H122" s="16"/>
    </row>
    <row r="123" spans="1:8" s="17" customFormat="1" ht="28.5" customHeight="1" x14ac:dyDescent="0.3">
      <c r="A123" s="20" t="s">
        <v>2</v>
      </c>
      <c r="B123" s="18" t="s">
        <v>3</v>
      </c>
      <c r="C123" s="19" t="s">
        <v>4</v>
      </c>
      <c r="D123" s="19" t="s">
        <v>5</v>
      </c>
      <c r="E123" s="100" t="s">
        <v>6</v>
      </c>
      <c r="F123" s="100"/>
      <c r="G123" s="100"/>
      <c r="H123" s="101"/>
    </row>
    <row r="124" spans="1:8" s="17" customFormat="1" ht="61.5" customHeight="1" x14ac:dyDescent="0.3">
      <c r="A124" s="129">
        <v>37</v>
      </c>
      <c r="B124" s="7">
        <f>VLOOKUP(A124,Tabla13[#All],6,FALSE)</f>
        <v>5</v>
      </c>
      <c r="C124" s="7" t="str">
        <f>VLOOKUP(A124,Tabla13[#All],3,FALSE)</f>
        <v>PIEZAS</v>
      </c>
      <c r="D124" s="7" t="str">
        <f>VLOOKUP(A124,Tabla13[#All],2,FALSE)</f>
        <v>KIT DE PERNOS DE ACERO INOXIDABLE COMPLETO</v>
      </c>
      <c r="E124" s="104"/>
      <c r="F124" s="104"/>
      <c r="G124" s="104"/>
      <c r="H124" s="105"/>
    </row>
    <row r="125" spans="1:8" s="17" customFormat="1" ht="29.4" customHeight="1" x14ac:dyDescent="0.3">
      <c r="A125" s="129"/>
      <c r="B125" s="119" t="s">
        <v>8</v>
      </c>
      <c r="C125" s="120"/>
      <c r="D125" s="121"/>
      <c r="E125" s="107" t="s">
        <v>9</v>
      </c>
      <c r="F125" s="108"/>
      <c r="G125" s="106" t="s">
        <v>10</v>
      </c>
      <c r="H125" s="109"/>
    </row>
    <row r="126" spans="1:8" s="17" customFormat="1" ht="15" customHeight="1" x14ac:dyDescent="0.3">
      <c r="A126" s="129"/>
      <c r="B126" s="122" t="s">
        <v>11</v>
      </c>
      <c r="C126" s="123"/>
      <c r="D126" s="124"/>
      <c r="E126" s="108"/>
      <c r="F126" s="108"/>
      <c r="G126" s="8" t="s">
        <v>12</v>
      </c>
      <c r="H126" s="9" t="s">
        <v>13</v>
      </c>
    </row>
    <row r="127" spans="1:8" ht="118.8" customHeight="1" x14ac:dyDescent="0.3">
      <c r="A127" s="129"/>
      <c r="B127" s="117" t="s">
        <v>14</v>
      </c>
      <c r="C127" s="118"/>
      <c r="E127" s="11"/>
      <c r="F127" s="11"/>
      <c r="G127" s="12"/>
      <c r="H127" s="13"/>
    </row>
    <row r="128" spans="1:8" s="17" customFormat="1" ht="15.75" customHeight="1" x14ac:dyDescent="0.3">
      <c r="A128" s="129"/>
      <c r="B128" s="94" t="s">
        <v>137</v>
      </c>
      <c r="C128" s="95"/>
      <c r="D128" s="96"/>
      <c r="E128" s="11"/>
      <c r="F128" s="11"/>
      <c r="G128" s="12"/>
      <c r="H128" s="13"/>
    </row>
    <row r="129" spans="1:8" ht="15" customHeight="1" thickBot="1" x14ac:dyDescent="0.35">
      <c r="A129" s="102"/>
      <c r="B129" s="94" t="s">
        <v>140</v>
      </c>
      <c r="C129" s="95"/>
      <c r="D129" s="96"/>
      <c r="E129" s="14"/>
      <c r="F129" s="14"/>
      <c r="G129" s="15"/>
      <c r="H129" s="16"/>
    </row>
    <row r="130" spans="1:8" s="17" customFormat="1" ht="28.5" customHeight="1" x14ac:dyDescent="0.3">
      <c r="A130" s="20" t="s">
        <v>2</v>
      </c>
      <c r="B130" s="18" t="s">
        <v>3</v>
      </c>
      <c r="C130" s="19" t="s">
        <v>4</v>
      </c>
      <c r="D130" s="19" t="s">
        <v>5</v>
      </c>
      <c r="E130" s="100" t="s">
        <v>6</v>
      </c>
      <c r="F130" s="100"/>
      <c r="G130" s="100"/>
      <c r="H130" s="101"/>
    </row>
    <row r="131" spans="1:8" s="17" customFormat="1" ht="26.4" x14ac:dyDescent="0.3">
      <c r="A131" s="129">
        <v>38</v>
      </c>
      <c r="B131" s="7">
        <f>VLOOKUP(A131,Tabla13[#All],6,FALSE)</f>
        <v>4</v>
      </c>
      <c r="C131" s="7" t="s">
        <v>92</v>
      </c>
      <c r="D131" s="7" t="str">
        <f>VLOOKUP(A131,Tabla13[#All],2,FALSE)</f>
        <v>ELECTROVÁLVULA DE VAPOR DIRECTA DE 3/8"</v>
      </c>
      <c r="E131" s="104"/>
      <c r="F131" s="104"/>
      <c r="G131" s="104"/>
      <c r="H131" s="105"/>
    </row>
    <row r="132" spans="1:8" s="17" customFormat="1" ht="29.4" customHeight="1" x14ac:dyDescent="0.3">
      <c r="A132" s="129"/>
      <c r="B132" s="119" t="s">
        <v>8</v>
      </c>
      <c r="C132" s="120"/>
      <c r="D132" s="121"/>
      <c r="E132" s="107" t="s">
        <v>9</v>
      </c>
      <c r="F132" s="108"/>
      <c r="G132" s="106" t="s">
        <v>10</v>
      </c>
      <c r="H132" s="109"/>
    </row>
    <row r="133" spans="1:8" s="17" customFormat="1" ht="15" customHeight="1" x14ac:dyDescent="0.3">
      <c r="A133" s="129"/>
      <c r="B133" s="122" t="s">
        <v>11</v>
      </c>
      <c r="C133" s="123"/>
      <c r="D133" s="124"/>
      <c r="E133" s="108"/>
      <c r="F133" s="108"/>
      <c r="G133" s="8" t="s">
        <v>12</v>
      </c>
      <c r="H133" s="9" t="s">
        <v>13</v>
      </c>
    </row>
    <row r="134" spans="1:8" ht="68.400000000000006" customHeight="1" x14ac:dyDescent="0.3">
      <c r="A134" s="129"/>
      <c r="B134" s="117" t="s">
        <v>14</v>
      </c>
      <c r="C134" s="118"/>
      <c r="E134" s="11"/>
      <c r="F134" s="11"/>
      <c r="G134" s="12"/>
      <c r="H134" s="13"/>
    </row>
    <row r="135" spans="1:8" s="17" customFormat="1" ht="15.75" customHeight="1" x14ac:dyDescent="0.3">
      <c r="A135" s="129"/>
      <c r="B135" s="94" t="s">
        <v>138</v>
      </c>
      <c r="C135" s="95"/>
      <c r="D135" s="96"/>
      <c r="E135" s="11"/>
      <c r="F135" s="11"/>
      <c r="G135" s="12"/>
      <c r="H135" s="13"/>
    </row>
    <row r="136" spans="1:8" ht="15" customHeight="1" thickBot="1" x14ac:dyDescent="0.35">
      <c r="A136" s="102"/>
      <c r="B136" s="94" t="s">
        <v>139</v>
      </c>
      <c r="C136" s="95"/>
      <c r="D136" s="96"/>
      <c r="E136" s="14"/>
      <c r="F136" s="14"/>
      <c r="G136" s="15"/>
      <c r="H136" s="16"/>
    </row>
    <row r="137" spans="1:8" s="17" customFormat="1" ht="28.5" customHeight="1" x14ac:dyDescent="0.3">
      <c r="A137" s="20" t="s">
        <v>2</v>
      </c>
      <c r="B137" s="18" t="s">
        <v>3</v>
      </c>
      <c r="C137" s="19" t="s">
        <v>4</v>
      </c>
      <c r="D137" s="19" t="s">
        <v>5</v>
      </c>
      <c r="E137" s="100" t="s">
        <v>6</v>
      </c>
      <c r="F137" s="100"/>
      <c r="G137" s="100"/>
      <c r="H137" s="101"/>
    </row>
    <row r="138" spans="1:8" s="17" customFormat="1" x14ac:dyDescent="0.3">
      <c r="A138" s="129">
        <v>39</v>
      </c>
      <c r="B138" s="7" t="e">
        <f>VLOOKUP(A138,Tabla13[#All],6,FALSE)</f>
        <v>#N/A</v>
      </c>
      <c r="C138" s="7" t="e">
        <f>VLOOKUP(A138,Tabla13[#All],3,FALSE)</f>
        <v>#N/A</v>
      </c>
      <c r="D138" s="7" t="e">
        <f>VLOOKUP(A138,Tabla13[#All],2,FALSE)</f>
        <v>#N/A</v>
      </c>
      <c r="E138" s="104"/>
      <c r="F138" s="104"/>
      <c r="G138" s="104"/>
      <c r="H138" s="105"/>
    </row>
    <row r="139" spans="1:8" s="17" customFormat="1" ht="29.4" customHeight="1" x14ac:dyDescent="0.3">
      <c r="A139" s="129"/>
      <c r="B139" s="119" t="s">
        <v>8</v>
      </c>
      <c r="C139" s="120"/>
      <c r="D139" s="121"/>
      <c r="E139" s="107" t="s">
        <v>9</v>
      </c>
      <c r="F139" s="108"/>
      <c r="G139" s="106" t="s">
        <v>10</v>
      </c>
      <c r="H139" s="109"/>
    </row>
    <row r="140" spans="1:8" s="17" customFormat="1" ht="15" customHeight="1" x14ac:dyDescent="0.3">
      <c r="A140" s="129"/>
      <c r="B140" s="122" t="s">
        <v>11</v>
      </c>
      <c r="C140" s="123"/>
      <c r="D140" s="124"/>
      <c r="E140" s="108"/>
      <c r="F140" s="108"/>
      <c r="G140" s="8" t="s">
        <v>12</v>
      </c>
      <c r="H140" s="9" t="s">
        <v>13</v>
      </c>
    </row>
    <row r="141" spans="1:8" ht="114" customHeight="1" x14ac:dyDescent="0.3">
      <c r="A141" s="129"/>
      <c r="B141" s="117" t="s">
        <v>14</v>
      </c>
      <c r="C141" s="118"/>
      <c r="E141" s="11"/>
      <c r="F141" s="11"/>
      <c r="G141" s="12"/>
      <c r="H141" s="13"/>
    </row>
    <row r="142" spans="1:8" s="17" customFormat="1" ht="15.75" customHeight="1" x14ac:dyDescent="0.3">
      <c r="A142" s="129"/>
      <c r="B142" s="94" t="s">
        <v>141</v>
      </c>
      <c r="C142" s="95"/>
      <c r="D142" s="96"/>
      <c r="E142" s="11"/>
      <c r="F142" s="11"/>
      <c r="G142" s="12"/>
      <c r="H142" s="13"/>
    </row>
    <row r="143" spans="1:8" ht="15" customHeight="1" x14ac:dyDescent="0.3">
      <c r="A143" s="102"/>
      <c r="B143" s="94" t="s">
        <v>142</v>
      </c>
      <c r="C143" s="95"/>
      <c r="D143" s="96"/>
      <c r="E143" s="14"/>
      <c r="F143" s="14"/>
      <c r="G143" s="15"/>
      <c r="H143" s="16"/>
    </row>
    <row r="144" spans="1:8" ht="15" customHeight="1" thickBot="1" x14ac:dyDescent="0.35">
      <c r="A144" s="145"/>
      <c r="B144" s="94" t="s">
        <v>143</v>
      </c>
      <c r="C144" s="95"/>
      <c r="D144" s="96"/>
      <c r="E144" s="21"/>
      <c r="F144" s="21"/>
      <c r="G144" s="22"/>
      <c r="H144" s="23"/>
    </row>
    <row r="145" spans="1:8" x14ac:dyDescent="0.3">
      <c r="A145" s="25" t="s">
        <v>52</v>
      </c>
      <c r="B145" s="139" t="s">
        <v>53</v>
      </c>
      <c r="C145" s="140"/>
      <c r="D145" s="141"/>
      <c r="E145" s="142"/>
      <c r="F145" s="143"/>
      <c r="G145" s="143"/>
      <c r="H145" s="144"/>
    </row>
    <row r="146" spans="1:8" ht="45.75" customHeight="1" thickBot="1" x14ac:dyDescent="0.35">
      <c r="A146" s="24" t="s">
        <v>54</v>
      </c>
      <c r="B146" s="86" t="s">
        <v>55</v>
      </c>
      <c r="C146" s="87"/>
      <c r="D146" s="88"/>
      <c r="E146" s="26"/>
      <c r="F146" s="26"/>
      <c r="G146" s="27"/>
      <c r="H146" s="28"/>
    </row>
    <row r="147" spans="1:8" ht="15" customHeight="1" x14ac:dyDescent="0.3">
      <c r="A147" s="25" t="s">
        <v>56</v>
      </c>
      <c r="B147" s="139" t="s">
        <v>57</v>
      </c>
      <c r="C147" s="140"/>
      <c r="D147" s="141"/>
      <c r="E147" s="142"/>
      <c r="F147" s="143"/>
      <c r="G147" s="143"/>
      <c r="H147" s="144"/>
    </row>
    <row r="148" spans="1:8" ht="32.25" customHeight="1" thickBot="1" x14ac:dyDescent="0.35">
      <c r="A148" s="24" t="s">
        <v>58</v>
      </c>
      <c r="B148" s="86" t="s">
        <v>132</v>
      </c>
      <c r="C148" s="87"/>
      <c r="D148" s="88"/>
      <c r="E148" s="26"/>
      <c r="F148" s="26"/>
      <c r="G148" s="27"/>
      <c r="H148" s="28"/>
    </row>
    <row r="150" spans="1:8" x14ac:dyDescent="0.3">
      <c r="E150"/>
      <c r="F150"/>
    </row>
  </sheetData>
  <mergeCells count="199">
    <mergeCell ref="E137:H137"/>
    <mergeCell ref="A138:A144"/>
    <mergeCell ref="E138:H138"/>
    <mergeCell ref="B139:D139"/>
    <mergeCell ref="E139:F140"/>
    <mergeCell ref="G139:H139"/>
    <mergeCell ref="B140:D140"/>
    <mergeCell ref="B141:C141"/>
    <mergeCell ref="B142:D142"/>
    <mergeCell ref="B143:D143"/>
    <mergeCell ref="B144:D144"/>
    <mergeCell ref="A131:A136"/>
    <mergeCell ref="E131:H131"/>
    <mergeCell ref="B132:D132"/>
    <mergeCell ref="E132:F133"/>
    <mergeCell ref="G132:H132"/>
    <mergeCell ref="B133:D133"/>
    <mergeCell ref="B134:C134"/>
    <mergeCell ref="B135:D135"/>
    <mergeCell ref="B136:D136"/>
    <mergeCell ref="A33:A42"/>
    <mergeCell ref="E123:H123"/>
    <mergeCell ref="A124:A129"/>
    <mergeCell ref="E124:H124"/>
    <mergeCell ref="B125:D125"/>
    <mergeCell ref="E125:F126"/>
    <mergeCell ref="G125:H125"/>
    <mergeCell ref="B126:D126"/>
    <mergeCell ref="B127:C127"/>
    <mergeCell ref="B128:D128"/>
    <mergeCell ref="B129:D129"/>
    <mergeCell ref="A108:A114"/>
    <mergeCell ref="G109:H109"/>
    <mergeCell ref="B110:D110"/>
    <mergeCell ref="B111:C111"/>
    <mergeCell ref="B112:D112"/>
    <mergeCell ref="B113:D113"/>
    <mergeCell ref="A100:A106"/>
    <mergeCell ref="E100:H100"/>
    <mergeCell ref="B101:D101"/>
    <mergeCell ref="E101:F102"/>
    <mergeCell ref="G101:H101"/>
    <mergeCell ref="E91:H91"/>
    <mergeCell ref="A92:A98"/>
    <mergeCell ref="B148:D148"/>
    <mergeCell ref="B12:D12"/>
    <mergeCell ref="B73:D73"/>
    <mergeCell ref="B81:D81"/>
    <mergeCell ref="B114:D114"/>
    <mergeCell ref="B145:D145"/>
    <mergeCell ref="E145:H145"/>
    <mergeCell ref="B146:D146"/>
    <mergeCell ref="B147:D147"/>
    <mergeCell ref="E147:H147"/>
    <mergeCell ref="E107:H107"/>
    <mergeCell ref="B102:D102"/>
    <mergeCell ref="B103:C103"/>
    <mergeCell ref="B104:D104"/>
    <mergeCell ref="B105:D105"/>
    <mergeCell ref="B106:D106"/>
    <mergeCell ref="B96:D96"/>
    <mergeCell ref="B97:D97"/>
    <mergeCell ref="B98:D98"/>
    <mergeCell ref="E99:H99"/>
    <mergeCell ref="E108:H108"/>
    <mergeCell ref="B109:D109"/>
    <mergeCell ref="E109:F110"/>
    <mergeCell ref="E130:H130"/>
    <mergeCell ref="E92:H92"/>
    <mergeCell ref="B93:D93"/>
    <mergeCell ref="E93:F94"/>
    <mergeCell ref="G93:H93"/>
    <mergeCell ref="B94:D94"/>
    <mergeCell ref="B95:C95"/>
    <mergeCell ref="E115:H115"/>
    <mergeCell ref="A116:A122"/>
    <mergeCell ref="E116:H116"/>
    <mergeCell ref="B117:D117"/>
    <mergeCell ref="E117:F118"/>
    <mergeCell ref="G117:H117"/>
    <mergeCell ref="B118:D118"/>
    <mergeCell ref="B119:C119"/>
    <mergeCell ref="B120:D120"/>
    <mergeCell ref="B121:D121"/>
    <mergeCell ref="B122:D122"/>
    <mergeCell ref="E83:H83"/>
    <mergeCell ref="A84:A90"/>
    <mergeCell ref="E84:H84"/>
    <mergeCell ref="B85:D85"/>
    <mergeCell ref="E85:F86"/>
    <mergeCell ref="G85:H85"/>
    <mergeCell ref="B86:D86"/>
    <mergeCell ref="B87:C87"/>
    <mergeCell ref="B88:D88"/>
    <mergeCell ref="B89:D89"/>
    <mergeCell ref="B90:D90"/>
    <mergeCell ref="E75:H75"/>
    <mergeCell ref="A76:A82"/>
    <mergeCell ref="E76:H76"/>
    <mergeCell ref="B77:D77"/>
    <mergeCell ref="E77:F78"/>
    <mergeCell ref="G77:H77"/>
    <mergeCell ref="B78:D78"/>
    <mergeCell ref="B79:C79"/>
    <mergeCell ref="B80:D80"/>
    <mergeCell ref="B82:D82"/>
    <mergeCell ref="E67:H67"/>
    <mergeCell ref="A68:A74"/>
    <mergeCell ref="E68:H68"/>
    <mergeCell ref="B69:D69"/>
    <mergeCell ref="E69:F70"/>
    <mergeCell ref="G69:H69"/>
    <mergeCell ref="B70:D70"/>
    <mergeCell ref="B71:C71"/>
    <mergeCell ref="B72:D72"/>
    <mergeCell ref="B74:D74"/>
    <mergeCell ref="E59:H59"/>
    <mergeCell ref="A60:A66"/>
    <mergeCell ref="E60:H60"/>
    <mergeCell ref="B61:D61"/>
    <mergeCell ref="E61:F62"/>
    <mergeCell ref="G61:H61"/>
    <mergeCell ref="B62:D62"/>
    <mergeCell ref="B63:C63"/>
    <mergeCell ref="B66:D66"/>
    <mergeCell ref="A53:A58"/>
    <mergeCell ref="E53:H53"/>
    <mergeCell ref="B54:D54"/>
    <mergeCell ref="E54:F55"/>
    <mergeCell ref="G54:H54"/>
    <mergeCell ref="B55:D55"/>
    <mergeCell ref="A44:A51"/>
    <mergeCell ref="E44:H44"/>
    <mergeCell ref="B45:D45"/>
    <mergeCell ref="E45:F46"/>
    <mergeCell ref="G45:H45"/>
    <mergeCell ref="B48:D48"/>
    <mergeCell ref="B50:D50"/>
    <mergeCell ref="B51:D51"/>
    <mergeCell ref="E52:H52"/>
    <mergeCell ref="B56:C56"/>
    <mergeCell ref="B57:D57"/>
    <mergeCell ref="B58:D58"/>
    <mergeCell ref="E32:H32"/>
    <mergeCell ref="E33:H33"/>
    <mergeCell ref="B34:D34"/>
    <mergeCell ref="E34:F35"/>
    <mergeCell ref="G34:H34"/>
    <mergeCell ref="B35:D35"/>
    <mergeCell ref="B36:C36"/>
    <mergeCell ref="B46:D46"/>
    <mergeCell ref="B47:C47"/>
    <mergeCell ref="B38:D38"/>
    <mergeCell ref="B39:D39"/>
    <mergeCell ref="B40:D40"/>
    <mergeCell ref="B41:D41"/>
    <mergeCell ref="E43:H43"/>
    <mergeCell ref="E17:F18"/>
    <mergeCell ref="G17:H17"/>
    <mergeCell ref="B18:D18"/>
    <mergeCell ref="B19:C19"/>
    <mergeCell ref="B20:D20"/>
    <mergeCell ref="B21:D21"/>
    <mergeCell ref="E23:H23"/>
    <mergeCell ref="A24:A31"/>
    <mergeCell ref="E24:H24"/>
    <mergeCell ref="B25:D25"/>
    <mergeCell ref="E25:F26"/>
    <mergeCell ref="G25:H25"/>
    <mergeCell ref="B26:D26"/>
    <mergeCell ref="B27:C27"/>
    <mergeCell ref="B28:D28"/>
    <mergeCell ref="B29:D29"/>
    <mergeCell ref="B30:D30"/>
    <mergeCell ref="B31:D31"/>
    <mergeCell ref="B14:D14"/>
    <mergeCell ref="B22:D22"/>
    <mergeCell ref="B42:D42"/>
    <mergeCell ref="B37:D37"/>
    <mergeCell ref="B49:D49"/>
    <mergeCell ref="B65:D65"/>
    <mergeCell ref="B64:D64"/>
    <mergeCell ref="A1:H1"/>
    <mergeCell ref="A2:H2"/>
    <mergeCell ref="A4:H4"/>
    <mergeCell ref="E6:H6"/>
    <mergeCell ref="A7:A13"/>
    <mergeCell ref="E7:H7"/>
    <mergeCell ref="B8:D8"/>
    <mergeCell ref="E8:F9"/>
    <mergeCell ref="G8:H8"/>
    <mergeCell ref="B9:D9"/>
    <mergeCell ref="B10:C10"/>
    <mergeCell ref="B11:D11"/>
    <mergeCell ref="B13:D13"/>
    <mergeCell ref="E15:H15"/>
    <mergeCell ref="A16:A21"/>
    <mergeCell ref="E16:H16"/>
    <mergeCell ref="B17:D17"/>
  </mergeCells>
  <pageMargins left="0.70866141732283472" right="0.70866141732283472" top="0.35433070866141736" bottom="0.35433070866141736" header="0.31496062992125984" footer="0.31496062992125984"/>
  <pageSetup scale="70" fitToHeight="0" orientation="portrait" r:id="rId1"/>
  <rowBreaks count="4" manualBreakCount="4">
    <brk id="42" max="7" man="1"/>
    <brk id="74" max="7" man="1"/>
    <brk id="106" max="7" man="1"/>
    <brk id="13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>
      <selection activeCell="B12" sqref="B12"/>
    </sheetView>
  </sheetViews>
  <sheetFormatPr baseColWidth="10" defaultRowHeight="14.4" x14ac:dyDescent="0.3"/>
  <cols>
    <col min="1" max="1" width="7.5546875" customWidth="1"/>
    <col min="2" max="2" width="68.44140625" customWidth="1"/>
    <col min="3" max="4" width="12.44140625" customWidth="1"/>
    <col min="5" max="5" width="11.44140625" style="31"/>
    <col min="6" max="6" width="12.6640625" style="31" customWidth="1"/>
    <col min="7" max="7" width="12" customWidth="1"/>
    <col min="14" max="14" width="22" bestFit="1" customWidth="1"/>
  </cols>
  <sheetData>
    <row r="2" spans="1:14" x14ac:dyDescent="0.3">
      <c r="A2" s="32" t="s">
        <v>64</v>
      </c>
      <c r="B2" s="33" t="s">
        <v>63</v>
      </c>
      <c r="C2" s="33" t="s">
        <v>65</v>
      </c>
      <c r="D2" s="33" t="s">
        <v>3</v>
      </c>
      <c r="E2" s="34" t="s">
        <v>66</v>
      </c>
      <c r="F2" s="34" t="s">
        <v>67</v>
      </c>
      <c r="G2" s="37" t="s">
        <v>76</v>
      </c>
      <c r="H2" s="37" t="s">
        <v>73</v>
      </c>
      <c r="I2" s="37" t="s">
        <v>75</v>
      </c>
      <c r="J2" s="37" t="s">
        <v>74</v>
      </c>
      <c r="K2" s="37" t="s">
        <v>77</v>
      </c>
      <c r="L2" s="37" t="s">
        <v>79</v>
      </c>
      <c r="M2" s="37" t="s">
        <v>78</v>
      </c>
      <c r="N2" s="37" t="s">
        <v>87</v>
      </c>
    </row>
    <row r="3" spans="1:14" x14ac:dyDescent="0.3">
      <c r="A3" s="35">
        <v>1</v>
      </c>
      <c r="B3" s="36" t="s">
        <v>7</v>
      </c>
      <c r="C3" s="37" t="s">
        <v>68</v>
      </c>
      <c r="D3" s="37">
        <v>2</v>
      </c>
      <c r="E3" s="51">
        <v>1500</v>
      </c>
      <c r="F3" s="38">
        <f>Tabla1[[#This Row],[CANTIDAD]]*Tabla1[[#This Row],[P. UNIT]]</f>
        <v>3000</v>
      </c>
      <c r="G3" s="37"/>
      <c r="H3" s="37"/>
      <c r="I3" s="37"/>
      <c r="J3" s="37"/>
      <c r="K3" s="37">
        <v>1436</v>
      </c>
      <c r="L3" s="37"/>
      <c r="M3" s="37">
        <f>SUM(G3:L3)</f>
        <v>1436</v>
      </c>
      <c r="N3" s="37"/>
    </row>
    <row r="4" spans="1:14" x14ac:dyDescent="0.3">
      <c r="A4" s="35">
        <v>2</v>
      </c>
      <c r="B4" s="36" t="s">
        <v>17</v>
      </c>
      <c r="C4" s="37" t="s">
        <v>22</v>
      </c>
      <c r="D4" s="37">
        <v>4</v>
      </c>
      <c r="E4" s="39">
        <v>680</v>
      </c>
      <c r="F4" s="38">
        <f>Tabla1[[#This Row],[CANTIDAD]]*Tabla1[[#This Row],[P. UNIT]]</f>
        <v>2720</v>
      </c>
      <c r="G4" s="37"/>
      <c r="H4" s="37"/>
      <c r="I4" s="37"/>
      <c r="J4" s="37"/>
      <c r="K4" s="37"/>
      <c r="L4" s="37"/>
      <c r="M4" s="37">
        <f t="shared" ref="M4:M38" si="0">SUM(G4:L4)</f>
        <v>0</v>
      </c>
      <c r="N4" s="37"/>
    </row>
    <row r="5" spans="1:14" hidden="1" x14ac:dyDescent="0.3">
      <c r="A5" s="35">
        <v>4</v>
      </c>
      <c r="B5" s="45" t="s">
        <v>83</v>
      </c>
      <c r="C5" s="37"/>
      <c r="D5" s="37"/>
      <c r="E5" s="38">
        <v>350</v>
      </c>
      <c r="F5" s="38">
        <f>Tabla1[[#This Row],[CANTIDAD]]*Tabla1[[#This Row],[P. UNIT]]</f>
        <v>0</v>
      </c>
      <c r="G5" s="37"/>
      <c r="H5" s="37"/>
      <c r="I5" s="37"/>
      <c r="J5" s="37"/>
      <c r="K5" s="37"/>
      <c r="L5" s="37"/>
      <c r="M5" s="37">
        <f t="shared" si="0"/>
        <v>0</v>
      </c>
      <c r="N5" s="37"/>
    </row>
    <row r="6" spans="1:14" x14ac:dyDescent="0.3">
      <c r="A6" s="35">
        <v>5</v>
      </c>
      <c r="B6" s="45" t="s">
        <v>84</v>
      </c>
      <c r="C6" s="37" t="s">
        <v>22</v>
      </c>
      <c r="D6" s="37">
        <v>4</v>
      </c>
      <c r="E6" s="53">
        <v>582</v>
      </c>
      <c r="F6" s="38">
        <f>Tabla1[[#This Row],[CANTIDAD]]*Tabla1[[#This Row],[P. UNIT]]</f>
        <v>2328</v>
      </c>
      <c r="G6" s="37"/>
      <c r="H6" s="37"/>
      <c r="I6" s="37"/>
      <c r="J6" s="37"/>
      <c r="K6" s="37"/>
      <c r="L6" s="37"/>
      <c r="M6" s="37">
        <f t="shared" si="0"/>
        <v>0</v>
      </c>
      <c r="N6" s="37" t="s">
        <v>86</v>
      </c>
    </row>
    <row r="7" spans="1:14" x14ac:dyDescent="0.3">
      <c r="A7" s="35">
        <v>6</v>
      </c>
      <c r="B7" s="36" t="s">
        <v>18</v>
      </c>
      <c r="C7" s="37" t="s">
        <v>22</v>
      </c>
      <c r="D7" s="37">
        <v>12</v>
      </c>
      <c r="E7" s="51">
        <v>100</v>
      </c>
      <c r="F7" s="38">
        <f>Tabla1[[#This Row],[CANTIDAD]]*Tabla1[[#This Row],[P. UNIT]]</f>
        <v>1200</v>
      </c>
      <c r="G7" s="37">
        <v>95</v>
      </c>
      <c r="H7" s="37">
        <v>210</v>
      </c>
      <c r="I7" s="37"/>
      <c r="J7" s="37"/>
      <c r="K7" s="37"/>
      <c r="L7" s="37"/>
      <c r="M7" s="37">
        <f t="shared" si="0"/>
        <v>305</v>
      </c>
      <c r="N7" s="37"/>
    </row>
    <row r="8" spans="1:14" x14ac:dyDescent="0.3">
      <c r="A8" s="35">
        <v>7</v>
      </c>
      <c r="B8" s="36" t="s">
        <v>19</v>
      </c>
      <c r="C8" s="37" t="s">
        <v>22</v>
      </c>
      <c r="D8" s="37">
        <v>12</v>
      </c>
      <c r="E8" s="51">
        <v>60</v>
      </c>
      <c r="F8" s="38">
        <f>Tabla1[[#This Row],[CANTIDAD]]*Tabla1[[#This Row],[P. UNIT]]</f>
        <v>720</v>
      </c>
      <c r="G8" s="37">
        <v>53</v>
      </c>
      <c r="H8" s="37">
        <v>138</v>
      </c>
      <c r="I8" s="37">
        <v>60</v>
      </c>
      <c r="J8" s="37"/>
      <c r="K8" s="37"/>
      <c r="L8" s="37"/>
      <c r="M8" s="37">
        <f t="shared" si="0"/>
        <v>251</v>
      </c>
      <c r="N8" s="37"/>
    </row>
    <row r="9" spans="1:14" x14ac:dyDescent="0.3">
      <c r="A9" s="35">
        <v>8</v>
      </c>
      <c r="B9" s="46" t="s">
        <v>21</v>
      </c>
      <c r="C9" s="37" t="s">
        <v>22</v>
      </c>
      <c r="D9" s="37">
        <v>6</v>
      </c>
      <c r="E9" s="51">
        <v>500</v>
      </c>
      <c r="F9" s="38">
        <f>Tabla1[[#This Row],[CANTIDAD]]*Tabla1[[#This Row],[P. UNIT]]</f>
        <v>3000</v>
      </c>
      <c r="G9" s="37">
        <v>300</v>
      </c>
      <c r="H9" s="37"/>
      <c r="I9" s="37"/>
      <c r="J9" s="37"/>
      <c r="K9" s="37"/>
      <c r="L9" s="37"/>
      <c r="M9" s="37">
        <f t="shared" si="0"/>
        <v>300</v>
      </c>
      <c r="N9" s="37"/>
    </row>
    <row r="10" spans="1:14" x14ac:dyDescent="0.3">
      <c r="A10" s="35">
        <v>9</v>
      </c>
      <c r="B10" s="46" t="s">
        <v>69</v>
      </c>
      <c r="C10" s="37" t="s">
        <v>22</v>
      </c>
      <c r="D10" s="37">
        <v>5</v>
      </c>
      <c r="E10" s="51">
        <v>1200</v>
      </c>
      <c r="F10" s="38">
        <f>Tabla1[[#This Row],[CANTIDAD]]*Tabla1[[#This Row],[P. UNIT]]</f>
        <v>6000</v>
      </c>
      <c r="G10" s="37">
        <v>950</v>
      </c>
      <c r="H10" s="37"/>
      <c r="I10" s="37"/>
      <c r="J10" s="37"/>
      <c r="K10" s="37"/>
      <c r="L10" s="37"/>
      <c r="M10" s="37">
        <f t="shared" si="0"/>
        <v>950</v>
      </c>
      <c r="N10" s="37"/>
    </row>
    <row r="11" spans="1:14" x14ac:dyDescent="0.3">
      <c r="A11" s="35">
        <v>10</v>
      </c>
      <c r="B11" s="46" t="s">
        <v>70</v>
      </c>
      <c r="C11" s="37" t="s">
        <v>22</v>
      </c>
      <c r="D11" s="37">
        <v>7</v>
      </c>
      <c r="E11" s="51">
        <v>950</v>
      </c>
      <c r="F11" s="38">
        <f>Tabla1[[#This Row],[CANTIDAD]]*Tabla1[[#This Row],[P. UNIT]]</f>
        <v>6650</v>
      </c>
      <c r="G11" s="37">
        <v>950</v>
      </c>
      <c r="H11" s="37"/>
      <c r="I11" s="37"/>
      <c r="J11" s="37"/>
      <c r="K11" s="37"/>
      <c r="L11" s="37"/>
      <c r="M11" s="37">
        <f t="shared" si="0"/>
        <v>950</v>
      </c>
      <c r="N11" s="37"/>
    </row>
    <row r="12" spans="1:14" x14ac:dyDescent="0.3">
      <c r="A12" s="35">
        <v>11</v>
      </c>
      <c r="B12" s="46" t="s">
        <v>71</v>
      </c>
      <c r="C12" s="37" t="s">
        <v>22</v>
      </c>
      <c r="D12" s="37">
        <v>5</v>
      </c>
      <c r="E12" s="51">
        <v>950</v>
      </c>
      <c r="F12" s="38">
        <f>Tabla1[[#This Row],[CANTIDAD]]*Tabla1[[#This Row],[P. UNIT]]</f>
        <v>4750</v>
      </c>
      <c r="G12" s="37">
        <v>950</v>
      </c>
      <c r="H12" s="37"/>
      <c r="I12" s="37"/>
      <c r="J12" s="37"/>
      <c r="K12" s="37"/>
      <c r="L12" s="37"/>
      <c r="M12" s="37">
        <f t="shared" si="0"/>
        <v>950</v>
      </c>
      <c r="N12" s="37"/>
    </row>
    <row r="13" spans="1:14" x14ac:dyDescent="0.3">
      <c r="A13" s="35">
        <v>12</v>
      </c>
      <c r="B13" s="46" t="s">
        <v>72</v>
      </c>
      <c r="C13" s="37" t="s">
        <v>22</v>
      </c>
      <c r="D13" s="37">
        <v>5</v>
      </c>
      <c r="E13" s="51">
        <v>950</v>
      </c>
      <c r="F13" s="38">
        <f>Tabla1[[#This Row],[CANTIDAD]]*Tabla1[[#This Row],[P. UNIT]]</f>
        <v>4750</v>
      </c>
      <c r="G13" s="37">
        <v>950</v>
      </c>
      <c r="H13" s="37"/>
      <c r="I13" s="37"/>
      <c r="J13" s="37"/>
      <c r="K13" s="37"/>
      <c r="L13" s="37"/>
      <c r="M13" s="37">
        <f t="shared" si="0"/>
        <v>950</v>
      </c>
      <c r="N13" s="37"/>
    </row>
    <row r="14" spans="1:14" x14ac:dyDescent="0.3">
      <c r="A14" s="35">
        <v>13</v>
      </c>
      <c r="B14" s="46" t="s">
        <v>23</v>
      </c>
      <c r="C14" s="37" t="s">
        <v>22</v>
      </c>
      <c r="D14" s="37">
        <v>30</v>
      </c>
      <c r="E14" s="51">
        <v>150</v>
      </c>
      <c r="F14" s="38">
        <f>Tabla1[[#This Row],[CANTIDAD]]*Tabla1[[#This Row],[P. UNIT]]</f>
        <v>4500</v>
      </c>
      <c r="G14" s="37">
        <v>150</v>
      </c>
      <c r="H14" s="37"/>
      <c r="I14" s="37"/>
      <c r="J14" s="37"/>
      <c r="K14" s="37"/>
      <c r="L14" s="37"/>
      <c r="M14" s="37">
        <f t="shared" si="0"/>
        <v>150</v>
      </c>
      <c r="N14" s="37"/>
    </row>
    <row r="15" spans="1:14" x14ac:dyDescent="0.3">
      <c r="A15" s="35">
        <v>14</v>
      </c>
      <c r="B15" s="46" t="s">
        <v>24</v>
      </c>
      <c r="C15" s="37" t="s">
        <v>22</v>
      </c>
      <c r="D15" s="37">
        <v>5</v>
      </c>
      <c r="E15" s="51">
        <v>950</v>
      </c>
      <c r="F15" s="38">
        <f>Tabla1[[#This Row],[CANTIDAD]]*Tabla1[[#This Row],[P. UNIT]]</f>
        <v>4750</v>
      </c>
      <c r="G15" s="37"/>
      <c r="H15" s="37">
        <v>950</v>
      </c>
      <c r="I15" s="37">
        <v>1100</v>
      </c>
      <c r="J15" s="37"/>
      <c r="K15" s="37"/>
      <c r="L15" s="37"/>
      <c r="M15" s="37">
        <f t="shared" si="0"/>
        <v>2050</v>
      </c>
      <c r="N15" s="37"/>
    </row>
    <row r="16" spans="1:14" x14ac:dyDescent="0.3">
      <c r="A16" s="35">
        <v>15</v>
      </c>
      <c r="B16" s="45" t="s">
        <v>27</v>
      </c>
      <c r="C16" s="37"/>
      <c r="D16" s="37">
        <v>4</v>
      </c>
      <c r="E16" s="52">
        <v>350</v>
      </c>
      <c r="F16" s="38">
        <f>Tabla1[[#This Row],[CANTIDAD]]*Tabla1[[#This Row],[P. UNIT]]</f>
        <v>1400</v>
      </c>
      <c r="G16" s="37">
        <v>0</v>
      </c>
      <c r="H16" s="37"/>
      <c r="I16" s="37"/>
      <c r="J16" s="37"/>
      <c r="K16" s="37"/>
      <c r="L16" s="37"/>
      <c r="M16" s="37">
        <f t="shared" si="0"/>
        <v>0</v>
      </c>
      <c r="N16" s="37"/>
    </row>
    <row r="17" spans="1:14" x14ac:dyDescent="0.3">
      <c r="A17" s="35"/>
      <c r="B17" s="45" t="s">
        <v>91</v>
      </c>
      <c r="C17" s="37" t="s">
        <v>92</v>
      </c>
      <c r="D17" s="37">
        <v>1</v>
      </c>
      <c r="E17" s="52">
        <v>300</v>
      </c>
      <c r="F17" s="38">
        <f>Tabla1[[#This Row],[CANTIDAD]]*Tabla1[[#This Row],[P. UNIT]]</f>
        <v>300</v>
      </c>
      <c r="G17" s="37"/>
      <c r="H17" s="37"/>
      <c r="I17" s="37"/>
      <c r="J17" s="37"/>
      <c r="K17" s="37"/>
      <c r="L17" s="37"/>
      <c r="M17" s="37">
        <f>SUM(G17:L17)</f>
        <v>0</v>
      </c>
      <c r="N17" s="37"/>
    </row>
    <row r="18" spans="1:14" x14ac:dyDescent="0.3">
      <c r="A18" s="35">
        <v>16</v>
      </c>
      <c r="B18" s="48" t="s">
        <v>28</v>
      </c>
      <c r="C18" s="37"/>
      <c r="D18" s="37">
        <v>4</v>
      </c>
      <c r="E18" s="51">
        <v>550</v>
      </c>
      <c r="F18" s="38">
        <f>Tabla1[[#This Row],[CANTIDAD]]*Tabla1[[#This Row],[P. UNIT]]</f>
        <v>2200</v>
      </c>
      <c r="G18" s="37"/>
      <c r="H18" s="37"/>
      <c r="I18" s="37"/>
      <c r="J18" s="37"/>
      <c r="K18" s="37"/>
      <c r="L18" s="37"/>
      <c r="M18" s="37">
        <f t="shared" si="0"/>
        <v>0</v>
      </c>
      <c r="N18" s="37"/>
    </row>
    <row r="19" spans="1:14" x14ac:dyDescent="0.3">
      <c r="A19" s="35">
        <v>17</v>
      </c>
      <c r="B19" s="36" t="s">
        <v>33</v>
      </c>
      <c r="C19" s="37"/>
      <c r="D19" s="37">
        <v>6</v>
      </c>
      <c r="E19" s="52">
        <v>490</v>
      </c>
      <c r="F19" s="38">
        <f>Tabla1[[#This Row],[CANTIDAD]]*Tabla1[[#This Row],[P. UNIT]]</f>
        <v>2940</v>
      </c>
      <c r="G19" s="37">
        <v>490</v>
      </c>
      <c r="H19" s="37"/>
      <c r="I19" s="37"/>
      <c r="J19" s="37"/>
      <c r="K19" s="37"/>
      <c r="L19" s="37"/>
      <c r="M19" s="37">
        <f t="shared" si="0"/>
        <v>490</v>
      </c>
      <c r="N19" s="37"/>
    </row>
    <row r="20" spans="1:14" x14ac:dyDescent="0.3">
      <c r="A20" s="35">
        <v>18</v>
      </c>
      <c r="B20" s="36" t="s">
        <v>34</v>
      </c>
      <c r="C20" s="37"/>
      <c r="D20" s="37">
        <v>10</v>
      </c>
      <c r="E20" s="52">
        <v>150</v>
      </c>
      <c r="F20" s="38">
        <f>Tabla1[[#This Row],[CANTIDAD]]*Tabla1[[#This Row],[P. UNIT]]</f>
        <v>1500</v>
      </c>
      <c r="G20" s="37">
        <v>150</v>
      </c>
      <c r="H20" s="37"/>
      <c r="I20" s="37"/>
      <c r="J20" s="37"/>
      <c r="K20" s="37"/>
      <c r="L20" s="37"/>
      <c r="M20" s="37">
        <f t="shared" si="0"/>
        <v>150</v>
      </c>
      <c r="N20" s="37"/>
    </row>
    <row r="21" spans="1:14" x14ac:dyDescent="0.3">
      <c r="A21" s="35">
        <v>19</v>
      </c>
      <c r="B21" s="45" t="s">
        <v>35</v>
      </c>
      <c r="C21" s="49"/>
      <c r="D21" s="37">
        <v>8</v>
      </c>
      <c r="E21" s="52">
        <v>490</v>
      </c>
      <c r="F21" s="38">
        <f>Tabla1[[#This Row],[CANTIDAD]]*Tabla1[[#This Row],[P. UNIT]]</f>
        <v>3920</v>
      </c>
      <c r="G21" s="37"/>
      <c r="H21" s="37"/>
      <c r="I21" s="37"/>
      <c r="J21" s="37">
        <v>485</v>
      </c>
      <c r="K21" s="37"/>
      <c r="L21" s="37"/>
      <c r="M21" s="37">
        <f t="shared" si="0"/>
        <v>485</v>
      </c>
      <c r="N21" s="37"/>
    </row>
    <row r="22" spans="1:14" x14ac:dyDescent="0.3">
      <c r="A22" s="35">
        <v>20</v>
      </c>
      <c r="B22" s="45" t="s">
        <v>38</v>
      </c>
      <c r="C22" s="49"/>
      <c r="D22" s="37">
        <v>10</v>
      </c>
      <c r="E22" s="52">
        <v>150</v>
      </c>
      <c r="F22" s="38">
        <f>Tabla1[[#This Row],[CANTIDAD]]*Tabla1[[#This Row],[P. UNIT]]</f>
        <v>1500</v>
      </c>
      <c r="G22" s="37"/>
      <c r="H22" s="37"/>
      <c r="I22" s="37"/>
      <c r="J22" s="37">
        <v>145</v>
      </c>
      <c r="K22" s="37"/>
      <c r="L22" s="37"/>
      <c r="M22" s="37">
        <f t="shared" si="0"/>
        <v>145</v>
      </c>
      <c r="N22" s="37"/>
    </row>
    <row r="23" spans="1:14" x14ac:dyDescent="0.3">
      <c r="A23" s="35">
        <v>21</v>
      </c>
      <c r="B23" s="48" t="s">
        <v>80</v>
      </c>
      <c r="C23" s="49" t="s">
        <v>81</v>
      </c>
      <c r="D23" s="37">
        <v>4</v>
      </c>
      <c r="E23" s="52">
        <v>950</v>
      </c>
      <c r="F23" s="38">
        <f>Tabla1[[#This Row],[CANTIDAD]]*Tabla1[[#This Row],[P. UNIT]]</f>
        <v>3800</v>
      </c>
      <c r="G23" s="37"/>
      <c r="H23" s="37"/>
      <c r="I23" s="37"/>
      <c r="J23" s="37"/>
      <c r="K23" s="37"/>
      <c r="L23" s="37"/>
      <c r="M23" s="37">
        <f t="shared" si="0"/>
        <v>0</v>
      </c>
      <c r="N23" s="37"/>
    </row>
    <row r="24" spans="1:14" x14ac:dyDescent="0.3">
      <c r="A24" s="35">
        <v>22</v>
      </c>
      <c r="B24" s="48" t="s">
        <v>39</v>
      </c>
      <c r="C24" s="49" t="s">
        <v>82</v>
      </c>
      <c r="D24" s="37">
        <v>4</v>
      </c>
      <c r="E24" s="52">
        <v>1195</v>
      </c>
      <c r="F24" s="38">
        <f>Tabla1[[#This Row],[CANTIDAD]]*Tabla1[[#This Row],[P. UNIT]]</f>
        <v>4780</v>
      </c>
      <c r="G24" s="37"/>
      <c r="H24" s="37"/>
      <c r="I24" s="37"/>
      <c r="J24" s="37"/>
      <c r="K24" s="37"/>
      <c r="L24" s="37"/>
      <c r="M24" s="37">
        <f t="shared" si="0"/>
        <v>0</v>
      </c>
      <c r="N24" s="37"/>
    </row>
    <row r="25" spans="1:14" x14ac:dyDescent="0.3">
      <c r="A25" s="35">
        <v>23</v>
      </c>
      <c r="B25" s="36" t="s">
        <v>89</v>
      </c>
      <c r="C25" s="37"/>
      <c r="D25" s="37">
        <v>3</v>
      </c>
      <c r="E25" s="52">
        <v>1012</v>
      </c>
      <c r="F25" s="38">
        <f>Tabla1[[#This Row],[CANTIDAD]]*Tabla1[[#This Row],[P. UNIT]]</f>
        <v>3036</v>
      </c>
      <c r="G25" s="37"/>
      <c r="H25" s="37"/>
      <c r="I25" s="37"/>
      <c r="J25" s="37"/>
      <c r="K25" s="37"/>
      <c r="L25" s="37"/>
      <c r="M25" s="37">
        <f t="shared" si="0"/>
        <v>0</v>
      </c>
      <c r="N25" s="37"/>
    </row>
    <row r="26" spans="1:14" hidden="1" x14ac:dyDescent="0.3">
      <c r="A26" s="35"/>
      <c r="B26" s="36" t="s">
        <v>88</v>
      </c>
      <c r="C26" s="37"/>
      <c r="D26" s="37"/>
      <c r="E26" s="52">
        <v>1400</v>
      </c>
      <c r="F26" s="38">
        <f>Tabla1[[#This Row],[CANTIDAD]]*Tabla1[[#This Row],[P. UNIT]]</f>
        <v>0</v>
      </c>
      <c r="G26" s="37"/>
      <c r="H26" s="37"/>
      <c r="I26" s="37"/>
      <c r="J26" s="37"/>
      <c r="K26" s="37"/>
      <c r="L26" s="37"/>
      <c r="M26" s="37">
        <f>SUM(G26:L26)</f>
        <v>0</v>
      </c>
      <c r="N26" s="37"/>
    </row>
    <row r="27" spans="1:14" x14ac:dyDescent="0.3">
      <c r="A27" s="35">
        <v>24</v>
      </c>
      <c r="B27" s="36" t="s">
        <v>98</v>
      </c>
      <c r="C27" s="37"/>
      <c r="D27" s="37">
        <v>1</v>
      </c>
      <c r="E27" s="52">
        <v>1500</v>
      </c>
      <c r="F27" s="38">
        <f>Tabla1[[#This Row],[CANTIDAD]]*Tabla1[[#This Row],[P. UNIT]]</f>
        <v>1500</v>
      </c>
      <c r="G27" s="37"/>
      <c r="H27" s="37"/>
      <c r="I27" s="37"/>
      <c r="J27" s="37"/>
      <c r="K27" s="37"/>
      <c r="L27" s="37"/>
      <c r="M27" s="37">
        <f t="shared" si="0"/>
        <v>0</v>
      </c>
      <c r="N27" s="37"/>
    </row>
    <row r="28" spans="1:14" hidden="1" x14ac:dyDescent="0.3">
      <c r="A28" s="35">
        <v>25</v>
      </c>
      <c r="B28" s="45" t="s">
        <v>42</v>
      </c>
      <c r="C28" s="37"/>
      <c r="D28" s="37"/>
      <c r="E28" s="39">
        <v>987</v>
      </c>
      <c r="F28" s="38">
        <f>Tabla1[[#This Row],[CANTIDAD]]*Tabla1[[#This Row],[P. UNIT]]</f>
        <v>0</v>
      </c>
      <c r="G28" s="37"/>
      <c r="H28" s="37"/>
      <c r="I28" s="37"/>
      <c r="J28" s="37"/>
      <c r="K28" s="37"/>
      <c r="L28" s="37"/>
      <c r="M28" s="37">
        <f t="shared" si="0"/>
        <v>0</v>
      </c>
      <c r="N28" s="37"/>
    </row>
    <row r="29" spans="1:14" x14ac:dyDescent="0.3">
      <c r="A29" s="35">
        <v>26</v>
      </c>
      <c r="B29" s="45" t="s">
        <v>43</v>
      </c>
      <c r="C29" s="37"/>
      <c r="D29" s="37">
        <v>2</v>
      </c>
      <c r="E29" s="39">
        <v>500</v>
      </c>
      <c r="F29" s="38">
        <f>Tabla1[[#This Row],[CANTIDAD]]*Tabla1[[#This Row],[P. UNIT]]</f>
        <v>1000</v>
      </c>
      <c r="G29" s="37"/>
      <c r="H29" s="37"/>
      <c r="I29" s="37"/>
      <c r="J29" s="37"/>
      <c r="K29" s="37"/>
      <c r="L29" s="37"/>
      <c r="M29" s="37">
        <f t="shared" si="0"/>
        <v>0</v>
      </c>
      <c r="N29" s="37"/>
    </row>
    <row r="30" spans="1:14" x14ac:dyDescent="0.3">
      <c r="A30" s="35">
        <v>27</v>
      </c>
      <c r="B30" s="45" t="s">
        <v>44</v>
      </c>
      <c r="C30" s="37"/>
      <c r="D30" s="37">
        <v>2</v>
      </c>
      <c r="E30" s="38">
        <v>500</v>
      </c>
      <c r="F30" s="38">
        <f>Tabla1[[#This Row],[CANTIDAD]]*Tabla1[[#This Row],[P. UNIT]]</f>
        <v>1000</v>
      </c>
      <c r="G30" s="37"/>
      <c r="H30" s="37"/>
      <c r="I30" s="37"/>
      <c r="J30" s="37"/>
      <c r="K30" s="37"/>
      <c r="L30" s="37"/>
      <c r="M30" s="37">
        <f t="shared" si="0"/>
        <v>0</v>
      </c>
      <c r="N30" s="37"/>
    </row>
    <row r="31" spans="1:14" x14ac:dyDescent="0.3">
      <c r="A31" s="35">
        <v>28</v>
      </c>
      <c r="B31" s="45" t="s">
        <v>97</v>
      </c>
      <c r="C31" s="37"/>
      <c r="D31" s="37">
        <v>4</v>
      </c>
      <c r="E31" s="38">
        <v>350</v>
      </c>
      <c r="F31" s="38">
        <f>Tabla1[[#This Row],[CANTIDAD]]*Tabla1[[#This Row],[P. UNIT]]</f>
        <v>1400</v>
      </c>
      <c r="G31" s="37"/>
      <c r="H31" s="37"/>
      <c r="I31" s="37"/>
      <c r="J31" s="37"/>
      <c r="K31" s="37"/>
      <c r="L31" s="37"/>
      <c r="M31" s="37">
        <f t="shared" si="0"/>
        <v>0</v>
      </c>
      <c r="N31" s="37"/>
    </row>
    <row r="32" spans="1:14" x14ac:dyDescent="0.3">
      <c r="A32" s="35">
        <v>29</v>
      </c>
      <c r="B32" s="45" t="s">
        <v>45</v>
      </c>
      <c r="C32" s="37"/>
      <c r="D32" s="37">
        <v>3</v>
      </c>
      <c r="E32" s="51">
        <v>1100</v>
      </c>
      <c r="F32" s="38">
        <f>Tabla1[[#This Row],[CANTIDAD]]*Tabla1[[#This Row],[P. UNIT]]</f>
        <v>3300</v>
      </c>
      <c r="G32" s="37"/>
      <c r="H32" s="37"/>
      <c r="I32" s="37"/>
      <c r="J32" s="37"/>
      <c r="K32" s="37"/>
      <c r="L32" s="37"/>
      <c r="M32" s="37">
        <f t="shared" si="0"/>
        <v>0</v>
      </c>
      <c r="N32" s="37"/>
    </row>
    <row r="33" spans="1:14" x14ac:dyDescent="0.3">
      <c r="A33" s="35">
        <v>30</v>
      </c>
      <c r="B33" s="36" t="s">
        <v>46</v>
      </c>
      <c r="C33" s="37"/>
      <c r="D33" s="37">
        <v>2</v>
      </c>
      <c r="E33" s="51">
        <v>2000</v>
      </c>
      <c r="F33" s="38">
        <f>Tabla1[[#This Row],[CANTIDAD]]*Tabla1[[#This Row],[P. UNIT]]</f>
        <v>4000</v>
      </c>
      <c r="G33" s="37">
        <v>2000</v>
      </c>
      <c r="H33" s="37"/>
      <c r="I33" s="37"/>
      <c r="J33" s="37"/>
      <c r="K33" s="37"/>
      <c r="L33" s="37"/>
      <c r="M33" s="37">
        <f t="shared" si="0"/>
        <v>2000</v>
      </c>
      <c r="N33" s="37"/>
    </row>
    <row r="34" spans="1:14" x14ac:dyDescent="0.3">
      <c r="A34" s="35">
        <v>31</v>
      </c>
      <c r="B34" s="36" t="s">
        <v>47</v>
      </c>
      <c r="C34" s="37"/>
      <c r="D34" s="37">
        <v>2</v>
      </c>
      <c r="E34" s="51">
        <v>700</v>
      </c>
      <c r="F34" s="38">
        <f>Tabla1[[#This Row],[CANTIDAD]]*Tabla1[[#This Row],[P. UNIT]]</f>
        <v>1400</v>
      </c>
      <c r="G34" s="54">
        <v>612.5</v>
      </c>
      <c r="H34" s="37"/>
      <c r="I34" s="37"/>
      <c r="J34" s="37"/>
      <c r="K34" s="37"/>
      <c r="L34" s="37"/>
      <c r="M34" s="37">
        <f t="shared" si="0"/>
        <v>612.5</v>
      </c>
      <c r="N34" s="37"/>
    </row>
    <row r="35" spans="1:14" x14ac:dyDescent="0.3">
      <c r="A35" s="35">
        <v>32</v>
      </c>
      <c r="B35" s="36" t="s">
        <v>48</v>
      </c>
      <c r="C35" s="37"/>
      <c r="D35" s="37">
        <v>15</v>
      </c>
      <c r="E35" s="51">
        <v>220</v>
      </c>
      <c r="F35" s="38">
        <f>Tabla1[[#This Row],[CANTIDAD]]*Tabla1[[#This Row],[P. UNIT]]</f>
        <v>3300</v>
      </c>
      <c r="G35" s="37">
        <v>140</v>
      </c>
      <c r="H35" s="37"/>
      <c r="I35" s="37"/>
      <c r="J35" s="37"/>
      <c r="K35" s="37">
        <v>192</v>
      </c>
      <c r="L35" s="37"/>
      <c r="M35" s="37">
        <f t="shared" si="0"/>
        <v>332</v>
      </c>
      <c r="N35" s="37"/>
    </row>
    <row r="36" spans="1:14" x14ac:dyDescent="0.3">
      <c r="A36" s="35">
        <v>33</v>
      </c>
      <c r="B36" s="36" t="s">
        <v>49</v>
      </c>
      <c r="C36" s="37"/>
      <c r="D36" s="37">
        <v>30</v>
      </c>
      <c r="E36" s="51">
        <v>220</v>
      </c>
      <c r="F36" s="38">
        <f>Tabla1[[#This Row],[CANTIDAD]]*Tabla1[[#This Row],[P. UNIT]]</f>
        <v>6600</v>
      </c>
      <c r="G36" s="37">
        <v>135</v>
      </c>
      <c r="H36" s="37">
        <v>210</v>
      </c>
      <c r="I36" s="37"/>
      <c r="J36" s="37"/>
      <c r="K36" s="37">
        <v>195</v>
      </c>
      <c r="L36" s="37"/>
      <c r="M36" s="37">
        <f t="shared" si="0"/>
        <v>540</v>
      </c>
      <c r="N36" s="37"/>
    </row>
    <row r="37" spans="1:14" hidden="1" x14ac:dyDescent="0.3">
      <c r="A37" s="35">
        <v>34</v>
      </c>
      <c r="B37" s="45" t="s">
        <v>50</v>
      </c>
      <c r="C37" s="37"/>
      <c r="D37" s="37"/>
      <c r="E37" s="51">
        <v>200</v>
      </c>
      <c r="F37" s="38">
        <f>Tabla1[[#This Row],[CANTIDAD]]*Tabla1[[#This Row],[P. UNIT]]</f>
        <v>0</v>
      </c>
      <c r="G37" s="37"/>
      <c r="H37" s="37"/>
      <c r="I37" s="37"/>
      <c r="J37" s="37"/>
      <c r="K37" s="37"/>
      <c r="L37" s="37"/>
      <c r="M37" s="37">
        <f t="shared" si="0"/>
        <v>0</v>
      </c>
      <c r="N37" s="37"/>
    </row>
    <row r="38" spans="1:14" x14ac:dyDescent="0.3">
      <c r="A38" s="40">
        <v>35</v>
      </c>
      <c r="B38" s="41" t="s">
        <v>51</v>
      </c>
      <c r="C38" s="42"/>
      <c r="D38" s="42">
        <v>2</v>
      </c>
      <c r="E38" s="43">
        <v>1975</v>
      </c>
      <c r="F38" s="43">
        <f>Tabla1[[#This Row],[CANTIDAD]]*Tabla1[[#This Row],[P. UNIT]]</f>
        <v>3950</v>
      </c>
      <c r="G38" s="37"/>
      <c r="H38" s="37">
        <v>1890</v>
      </c>
      <c r="I38" s="37"/>
      <c r="J38" s="37"/>
      <c r="K38" s="37">
        <v>1974</v>
      </c>
      <c r="L38" s="37"/>
      <c r="M38" s="37">
        <f t="shared" si="0"/>
        <v>3864</v>
      </c>
      <c r="N38" s="37"/>
    </row>
    <row r="39" spans="1:14" x14ac:dyDescent="0.3">
      <c r="A39" s="35"/>
      <c r="B39" s="45" t="s">
        <v>85</v>
      </c>
      <c r="C39" s="37" t="s">
        <v>90</v>
      </c>
      <c r="D39" s="37">
        <v>10</v>
      </c>
      <c r="E39" s="39">
        <v>70</v>
      </c>
      <c r="F39" s="38">
        <f>Tabla1[[#This Row],[CANTIDAD]]*Tabla1[[#This Row],[P. UNIT]]</f>
        <v>700</v>
      </c>
      <c r="G39" s="37"/>
      <c r="H39" s="37"/>
      <c r="I39" s="37"/>
      <c r="J39" s="37"/>
      <c r="K39" s="37"/>
      <c r="L39" s="37"/>
      <c r="M39" s="37">
        <f t="shared" ref="M39:M43" si="1">SUM(G39:L39)</f>
        <v>0</v>
      </c>
      <c r="N39" s="37"/>
    </row>
    <row r="40" spans="1:14" x14ac:dyDescent="0.3">
      <c r="A40" s="35"/>
      <c r="B40" s="50" t="s">
        <v>95</v>
      </c>
      <c r="C40" s="37" t="s">
        <v>90</v>
      </c>
      <c r="D40" s="37">
        <v>12</v>
      </c>
      <c r="E40" s="39">
        <v>90</v>
      </c>
      <c r="F40" s="38">
        <f>Tabla1[[#This Row],[CANTIDAD]]*Tabla1[[#This Row],[P. UNIT]]</f>
        <v>1080</v>
      </c>
      <c r="G40" s="37"/>
      <c r="H40" s="37"/>
      <c r="I40" s="37"/>
      <c r="J40" s="37"/>
      <c r="K40" s="37"/>
      <c r="L40" s="37"/>
      <c r="M40" s="37">
        <f t="shared" si="1"/>
        <v>0</v>
      </c>
      <c r="N40" s="37"/>
    </row>
    <row r="41" spans="1:14" x14ac:dyDescent="0.3">
      <c r="A41" s="35"/>
      <c r="B41" s="36" t="s">
        <v>96</v>
      </c>
      <c r="C41" s="37" t="s">
        <v>90</v>
      </c>
      <c r="D41" s="37">
        <v>12</v>
      </c>
      <c r="E41" s="39">
        <v>85</v>
      </c>
      <c r="F41" s="38">
        <f>Tabla1[[#This Row],[CANTIDAD]]*Tabla1[[#This Row],[P. UNIT]]</f>
        <v>1020</v>
      </c>
      <c r="G41" s="37"/>
      <c r="H41" s="37"/>
      <c r="I41" s="37"/>
      <c r="J41" s="37"/>
      <c r="K41" s="37"/>
      <c r="L41" s="37"/>
      <c r="M41" s="37">
        <f t="shared" si="1"/>
        <v>0</v>
      </c>
      <c r="N41" s="37"/>
    </row>
    <row r="42" spans="1:14" hidden="1" x14ac:dyDescent="0.3">
      <c r="A42" s="35"/>
      <c r="B42" s="36" t="s">
        <v>93</v>
      </c>
      <c r="C42" s="37" t="s">
        <v>90</v>
      </c>
      <c r="D42" s="37"/>
      <c r="E42" s="39">
        <v>95</v>
      </c>
      <c r="F42" s="38">
        <f>Tabla1[[#This Row],[CANTIDAD]]*Tabla1[[#This Row],[P. UNIT]]</f>
        <v>0</v>
      </c>
      <c r="G42" s="37"/>
      <c r="H42" s="37"/>
      <c r="I42" s="37"/>
      <c r="J42" s="37"/>
      <c r="K42" s="37"/>
      <c r="L42" s="37"/>
      <c r="M42" s="37">
        <f t="shared" si="1"/>
        <v>0</v>
      </c>
      <c r="N42" s="37"/>
    </row>
    <row r="43" spans="1:14" hidden="1" x14ac:dyDescent="0.3">
      <c r="A43" s="40"/>
      <c r="B43" s="41" t="s">
        <v>94</v>
      </c>
      <c r="C43" s="42"/>
      <c r="D43" s="42"/>
      <c r="E43" s="55"/>
      <c r="F43" s="43">
        <f>Tabla1[[#This Row],[CANTIDAD]]*Tabla1[[#This Row],[P. UNIT]]</f>
        <v>0</v>
      </c>
      <c r="G43" s="37"/>
      <c r="H43" s="37"/>
      <c r="I43" s="37"/>
      <c r="J43" s="37"/>
      <c r="K43" s="37"/>
      <c r="L43" s="37"/>
      <c r="M43" s="37">
        <f t="shared" si="1"/>
        <v>0</v>
      </c>
      <c r="N43" s="37"/>
    </row>
    <row r="44" spans="1:14" x14ac:dyDescent="0.3">
      <c r="A44" s="40"/>
      <c r="B44" s="30"/>
      <c r="C44" s="42"/>
      <c r="D44" s="42"/>
      <c r="E44" s="43"/>
      <c r="F44" s="43">
        <f>SUM(Tabla1[SUB TOTAL])</f>
        <v>99994</v>
      </c>
      <c r="G44" s="44"/>
      <c r="H44" s="30"/>
      <c r="I44" s="30"/>
      <c r="J44" s="30"/>
      <c r="K44" s="30"/>
      <c r="L44" s="30"/>
      <c r="M44" s="30"/>
      <c r="N44" s="30"/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 DETALLE</vt:lpstr>
      <vt:lpstr>EETT</vt:lpstr>
      <vt:lpstr>Hoja2</vt:lpstr>
      <vt:lpstr>EETT!Área_de_impresión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RAMIREZ MAMANI</dc:creator>
  <cp:lastModifiedBy>ANA LIZETHE BERNAL ALMANZA</cp:lastModifiedBy>
  <cp:lastPrinted>2024-10-09T14:34:18Z</cp:lastPrinted>
  <dcterms:created xsi:type="dcterms:W3CDTF">2024-05-06T15:59:25Z</dcterms:created>
  <dcterms:modified xsi:type="dcterms:W3CDTF">2024-10-09T14:56:34Z</dcterms:modified>
</cp:coreProperties>
</file>